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6B70E337-4617-4045-A953-DD3404C0FEEC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How-To" sheetId="1" r:id="rId1"/>
    <sheet name="A3 Report" sheetId="2" r:id="rId2"/>
    <sheet name="A3 Log" sheetId="3" r:id="rId3"/>
    <sheet name="Dashboard" sheetId="4" r:id="rId4"/>
  </sheets>
  <definedNames>
    <definedName name="_xlnm.Print_Area" localSheetId="1">'A3 Report'!$A$1:$L$33</definedName>
    <definedName name="_xlnm.Print_Area" localSheetId="3">Dashboard!$A$1:$H$24</definedName>
    <definedName name="_xlnm.Print_Area" localSheetId="0">'How-To'!$A$1:$F$49</definedName>
    <definedName name="_xlnm.Print_Titles" localSheetId="2">'A3 Log'!$4:$4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4" l="1"/>
  <c r="D22" i="4"/>
  <c r="C21" i="4"/>
  <c r="D21" i="4"/>
  <c r="C20" i="4"/>
  <c r="D20" i="4"/>
  <c r="C19" i="4"/>
  <c r="C23" i="4" s="1"/>
  <c r="D19" i="4"/>
  <c r="C14" i="4"/>
  <c r="C13" i="4"/>
  <c r="C12" i="4"/>
  <c r="C11" i="4"/>
  <c r="C10" i="4"/>
  <c r="C15" i="4" s="1"/>
  <c r="E5" i="4"/>
  <c r="D5" i="4"/>
  <c r="C5" i="4"/>
  <c r="B5" i="4"/>
  <c r="K5" i="3"/>
  <c r="L5" i="3"/>
  <c r="M5" i="3"/>
  <c r="G5" i="4" s="1"/>
  <c r="K6" i="3"/>
  <c r="L6" i="3"/>
  <c r="M6" i="3"/>
  <c r="K7" i="3"/>
  <c r="F5" i="4" s="1"/>
  <c r="L7" i="3"/>
  <c r="M7" i="3"/>
  <c r="K8" i="3"/>
  <c r="L8" i="3"/>
  <c r="M8" i="3"/>
  <c r="K9" i="3"/>
  <c r="L9" i="3"/>
  <c r="M9" i="3"/>
  <c r="K10" i="3"/>
  <c r="L10" i="3"/>
  <c r="M10" i="3"/>
  <c r="K11" i="3"/>
  <c r="L11" i="3"/>
  <c r="M11" i="3"/>
  <c r="K12" i="3"/>
  <c r="L12" i="3"/>
  <c r="M12" i="3"/>
  <c r="K13" i="3"/>
  <c r="L13" i="3"/>
  <c r="M13" i="3"/>
  <c r="K14" i="3"/>
  <c r="L14" i="3"/>
  <c r="M14" i="3"/>
  <c r="K15" i="3"/>
  <c r="L15" i="3"/>
  <c r="M15" i="3"/>
  <c r="K16" i="3"/>
  <c r="L16" i="3"/>
  <c r="M16" i="3"/>
  <c r="K17" i="3"/>
  <c r="L17" i="3"/>
  <c r="M17" i="3"/>
  <c r="K18" i="3"/>
  <c r="L18" i="3"/>
  <c r="M18" i="3"/>
  <c r="K19" i="3"/>
  <c r="L19" i="3"/>
  <c r="M19" i="3"/>
  <c r="K20" i="3"/>
  <c r="L20" i="3"/>
  <c r="M20" i="3"/>
  <c r="K21" i="3"/>
  <c r="L21" i="3"/>
  <c r="M21" i="3"/>
  <c r="K22" i="3"/>
  <c r="L22" i="3"/>
  <c r="M22" i="3"/>
  <c r="K23" i="3"/>
  <c r="L23" i="3"/>
  <c r="M23" i="3"/>
  <c r="K24" i="3"/>
  <c r="L24" i="3"/>
  <c r="M24" i="3"/>
  <c r="K25" i="3"/>
  <c r="L25" i="3"/>
  <c r="M25" i="3"/>
  <c r="K26" i="3"/>
  <c r="L26" i="3"/>
  <c r="M26" i="3"/>
  <c r="K27" i="3"/>
  <c r="L27" i="3"/>
  <c r="M27" i="3"/>
  <c r="K28" i="3"/>
  <c r="L28" i="3"/>
  <c r="M28" i="3"/>
  <c r="K29" i="3"/>
  <c r="L29" i="3"/>
  <c r="M29" i="3"/>
  <c r="J4" i="2"/>
  <c r="D23" i="4" l="1"/>
  <c r="D14" i="4"/>
  <c r="D13" i="4"/>
  <c r="D12" i="4"/>
  <c r="D11" i="4"/>
  <c r="D10" i="4"/>
  <c r="D15" i="4" s="1"/>
</calcChain>
</file>

<file path=xl/sharedStrings.xml><?xml version="1.0" encoding="utf-8"?>
<sst xmlns="http://schemas.openxmlformats.org/spreadsheetml/2006/main" count="190" uniqueCount="164">
  <si>
    <t>A3 Problem-Solving Template</t>
  </si>
  <si>
    <t>Full method, examples, and common pitfalls: sixsigmakaizen.com/body-of-knowledge/a3-problem-solving/</t>
  </si>
  <si>
    <t>A3 PROBLEM-SOLVING REPORT</t>
  </si>
  <si>
    <t>Title</t>
  </si>
  <si>
    <t>Owner</t>
  </si>
  <si>
    <t>Area</t>
  </si>
  <si>
    <t>Date Opened</t>
  </si>
  <si>
    <t>Status</t>
  </si>
  <si>
    <t>Target Date</t>
  </si>
  <si>
    <t>Days Open</t>
  </si>
  <si>
    <t>Root Cause (Summary)</t>
  </si>
  <si>
    <t>Countermeasure (Summary)</t>
  </si>
  <si>
    <t>Result</t>
  </si>
  <si>
    <t>Open</t>
  </si>
  <si>
    <t>A3 ID</t>
  </si>
  <si>
    <t>Date Created</t>
  </si>
  <si>
    <t>Sponsor</t>
  </si>
  <si>
    <t>Days to Target</t>
  </si>
  <si>
    <t>1   BACKGROUND</t>
  </si>
  <si>
    <t>Why does this matter? Describe the process, who it affects, and why it needs solving now.</t>
  </si>
  <si>
    <t>2   PROBLEM STATEMENT</t>
  </si>
  <si>
    <t>State the gap between current and expected performance in measurable terms. No causes, no solutions.</t>
  </si>
  <si>
    <t>3   CURRENT CONDITION</t>
  </si>
  <si>
    <t>What is happening today? Show direct observation and data: charts, photos, process map.</t>
  </si>
  <si>
    <t>4   TARGET CONDITION</t>
  </si>
  <si>
    <t>Specific, measurable target, the date to reach it, and how it will be measured.</t>
  </si>
  <si>
    <t>5   ROOT CAUSE ANALYSIS</t>
  </si>
  <si>
    <t>Trace the problem to a validated root cause (5 Whys, fishbone, data). Tested, not assumed.</t>
  </si>
  <si>
    <t>6   COUNTERMEASURES</t>
  </si>
  <si>
    <t>Actions that address the validated root cause(s), not just the symptom, and the effect expected.</t>
  </si>
  <si>
    <t>7   IMPLEMENTATION PLAN</t>
  </si>
  <si>
    <t>Who does what, by when. Log each action below.</t>
  </si>
  <si>
    <t>8   CHECK RESULTS</t>
  </si>
  <si>
    <t>Performance vs. target after the countermeasures. Was the target met? Show the data.</t>
  </si>
  <si>
    <t>9   STANDARDIZE &amp; SHARE LEARNING</t>
  </si>
  <si>
    <t>What standard work, documentation, or training is updated, and who else needs to know?</t>
  </si>
  <si>
    <t>Action</t>
  </si>
  <si>
    <t>Due</t>
  </si>
  <si>
    <t>Prepared by</t>
  </si>
  <si>
    <t>Approved by</t>
  </si>
  <si>
    <t>Date</t>
  </si>
  <si>
    <t>Template: duplicate this tab for each new A3 (right-click tab &gt; Move or Copy &gt; Create a copy) and keep this one blank as your master. Boxes 1-6 = Plan, 7 = Do, 8 = Check, 9 = Act.</t>
  </si>
  <si>
    <t>Days Left</t>
  </si>
  <si>
    <t>At Risk</t>
  </si>
  <si>
    <t>Priority</t>
  </si>
  <si>
    <t>Date Closed</t>
  </si>
  <si>
    <t>Delivery</t>
  </si>
  <si>
    <t>A3-001</t>
  </si>
  <si>
    <t>A3-002</t>
  </si>
  <si>
    <t>A3-003</t>
  </si>
  <si>
    <t>A3-004</t>
  </si>
  <si>
    <t>A3-005</t>
  </si>
  <si>
    <t>A3-006</t>
  </si>
  <si>
    <t>A3-007</t>
  </si>
  <si>
    <t>A3-008</t>
  </si>
  <si>
    <t>A3-009</t>
  </si>
  <si>
    <t>A3-010</t>
  </si>
  <si>
    <t>A3-011</t>
  </si>
  <si>
    <t>A3-012</t>
  </si>
  <si>
    <t>A3-013</t>
  </si>
  <si>
    <t>A3-014</t>
  </si>
  <si>
    <t>A3-015</t>
  </si>
  <si>
    <t>A3-016</t>
  </si>
  <si>
    <t>A3-017</t>
  </si>
  <si>
    <t>A3-018</t>
  </si>
  <si>
    <t>A3-019</t>
  </si>
  <si>
    <t>A3-020</t>
  </si>
  <si>
    <t>A3-021</t>
  </si>
  <si>
    <t>A3-022</t>
  </si>
  <si>
    <t>A3-023</t>
  </si>
  <si>
    <t>A3-024</t>
  </si>
  <si>
    <t>A3-025</t>
  </si>
  <si>
    <t>A3 LOG</t>
  </si>
  <si>
    <t>One row per A3. Track ownership, status, and outcomes across a team or site. Summary on the Dashboard tab.</t>
  </si>
  <si>
    <t>Add each new A3 in the next empty row below (the table, formulas, and Dashboard expand automatically). Days Open stops counting once Date Closed is filled. Red dates = past Target Date and not Closed.</t>
  </si>
  <si>
    <t>High</t>
  </si>
  <si>
    <t>Medium</t>
  </si>
  <si>
    <t>Low</t>
  </si>
  <si>
    <t>Closed</t>
  </si>
  <si>
    <t>A3 PORTFOLIO DASHBOARD</t>
  </si>
  <si>
    <t>Live summary of the A3 Log. Updates automatically as rows are added or edited.</t>
  </si>
  <si>
    <t>TOTAL A3s</t>
  </si>
  <si>
    <t>A3s logged</t>
  </si>
  <si>
    <t>ACTIVE</t>
  </si>
  <si>
    <t>Not yet closed</t>
  </si>
  <si>
    <t>AT RISK</t>
  </si>
  <si>
    <t>Flagged by owner</t>
  </si>
  <si>
    <t>OVERDUE</t>
  </si>
  <si>
    <t>Past target, not closed</t>
  </si>
  <si>
    <t>AVG DAYS TO CLOSE</t>
  </si>
  <si>
    <t>Closed A3s with a close date</t>
  </si>
  <si>
    <t>ON-TIME CLOSE</t>
  </si>
  <si>
    <t>Closed on or before target</t>
  </si>
  <si>
    <t>STATUS BREAKDOWN</t>
  </si>
  <si>
    <t>A3s</t>
  </si>
  <si>
    <t>% of total</t>
  </si>
  <si>
    <t>On Track</t>
  </si>
  <si>
    <t>Not set</t>
  </si>
  <si>
    <t>Total</t>
  </si>
  <si>
    <t>ACTIVE A3s BY PRIORITY</t>
  </si>
  <si>
    <t>Active</t>
  </si>
  <si>
    <t>Overdue</t>
  </si>
  <si>
    <t>A one-page, Toyota-style A3 report for structured problem solving, with a log and dashboard to track A3s over time.</t>
  </si>
  <si>
    <t>WHAT AN A3 IS</t>
  </si>
  <si>
    <t>An A3 is a single-page report, named for the A3 paper size it fits on, that walks a problem from background through root cause to a verified, standardized countermeasure. It forces clear thinking and makes the reasoning visible to reviewers.</t>
  </si>
  <si>
    <t>THE NINE BOXES AT A GLANCE</t>
  </si>
  <si>
    <t>#</t>
  </si>
  <si>
    <t>Box</t>
  </si>
  <si>
    <t>Key question</t>
  </si>
  <si>
    <t>PDCA phase</t>
  </si>
  <si>
    <t>Background</t>
  </si>
  <si>
    <t>Why does this matter, and who is affected?</t>
  </si>
  <si>
    <t>Plan</t>
  </si>
  <si>
    <t>Problem Statement</t>
  </si>
  <si>
    <t>Current Condition</t>
  </si>
  <si>
    <t>What is happening today, according to direct observation and data?</t>
  </si>
  <si>
    <t>Target Condition</t>
  </si>
  <si>
    <t>Root Cause Analysis</t>
  </si>
  <si>
    <t>Why does the gap exist? Which cause is validated by evidence?</t>
  </si>
  <si>
    <t>Countermeasures</t>
  </si>
  <si>
    <t>Which actions address the validated root cause?</t>
  </si>
  <si>
    <t>Implementation Plan</t>
  </si>
  <si>
    <t>Who does what, by when?</t>
  </si>
  <si>
    <t>Do</t>
  </si>
  <si>
    <t>Check Results</t>
  </si>
  <si>
    <t>Did performance reach the target?</t>
  </si>
  <si>
    <t>Check</t>
  </si>
  <si>
    <t>Standardize &amp; Share Learning</t>
  </si>
  <si>
    <t>What standard work changes, and who else needs to know?</t>
  </si>
  <si>
    <t>Act</t>
  </si>
  <si>
    <t>HOW TO USE THIS WORKBOOK</t>
  </si>
  <si>
    <t>Keep the 'A3 Report' tab blank as your master. For each new problem, duplicate it (right-click the tab &gt; Move or Copy &gt; Create a copy) and rename the copy with its A3 ID.</t>
  </si>
  <si>
    <t>Fill in the header: Title, Owner, Sponsor, Area, A3 ID, Date Created, Target Date, and Status.</t>
  </si>
  <si>
    <t>Work through the nine boxes in order. The grey prompt under each heading says what belongs there.</t>
  </si>
  <si>
    <t>Write the Problem Statement without naming a cause or a solution. Do not fill in Countermeasures until Root Cause Analysis is complete and evidence-based.</t>
  </si>
  <si>
    <t>When the A3 is complete, print or save as PDF. The report is set to fit one landscape page and scales to Letter, Tabloid, or A3 paper.</t>
  </si>
  <si>
    <t>Log every A3 on the 'A3 Log' tab and keep Status, Date Closed, and Result current. The Dashboard updates automatically.</t>
  </si>
  <si>
    <t>WORKBOOK MAP (CLICK TO JUMP)</t>
  </si>
  <si>
    <t>How-To</t>
  </si>
  <si>
    <t>This guide.</t>
  </si>
  <si>
    <t>A3 Report</t>
  </si>
  <si>
    <t>The nine-box template. Duplicate it for each new investigation.</t>
  </si>
  <si>
    <t>A3 Log</t>
  </si>
  <si>
    <t>One row per A3: ownership, status, dates, and results.</t>
  </si>
  <si>
    <t>Dashboard</t>
  </si>
  <si>
    <t>Live counts of active, at-risk, and overdue A3s, plus cycle time.</t>
  </si>
  <si>
    <t>STATUS DEFINITIONS</t>
  </si>
  <si>
    <t>Started; not yet assessed against its target date.</t>
  </si>
  <si>
    <t>Progressing to plan; no concerns about hitting the target date.</t>
  </si>
  <si>
    <t>Target date or result is in jeopardy; needs help or a re-plan.</t>
  </si>
  <si>
    <t>Results checked against target and standard work updated. Record the Date Closed.</t>
  </si>
  <si>
    <t>GOOD PRACTICE</t>
  </si>
  <si>
    <t>DO</t>
  </si>
  <si>
    <t>Go and see. Base the Current Condition on direct observation and data, not opinion.</t>
  </si>
  <si>
    <t>Quantify the gap: how big, how often, since when, and where.</t>
  </si>
  <si>
    <t>Validate the root cause with evidence before choosing countermeasures.</t>
  </si>
  <si>
    <t>DON'T</t>
  </si>
  <si>
    <t>Name a solution in the Problem Statement.</t>
  </si>
  <si>
    <t>Treat a symptom as the cause. A fix that skips root cause lets the problem return.</t>
  </si>
  <si>
    <t>Close an A3 until results are checked against the target and the standard is updated.</t>
  </si>
  <si>
    <t>REFERENCE</t>
  </si>
  <si>
    <t>Companion interactive A3 builder: sixsigmakaizen.com/tools/a3-problem-solving-builder/</t>
  </si>
  <si>
    <t>What is the measurable gap versus expected performance?</t>
  </si>
  <si>
    <t>What does success look like, by when, and how measured?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</si>
</sst>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d\,\ yyyy"/>
    <numFmt numFmtId="165" formatCode="0&quot; days left&quot;;0&quot; days overdue&quot;;&quot;Due today&quot;"/>
    <numFmt numFmtId="166" formatCode="0;&quot;-&quot;0;&quot;Due today&quot;"/>
  </numFmts>
  <fonts count="31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b/>
      <sz val="20"/>
      <color rgb="FFFFFFFF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b/>
      <sz val="18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1F3864"/>
      <name val="Arial"/>
    </font>
    <font>
      <b/>
      <sz val="10"/>
      <color rgb="FFFFFFFF"/>
      <name val="Calibri"/>
      <family val="2"/>
      <scheme val="minor"/>
    </font>
    <font>
      <i/>
      <sz val="8.5"/>
      <color rgb="FF595959"/>
      <name val="Calibri"/>
      <family val="2"/>
      <scheme val="minor"/>
    </font>
    <font>
      <b/>
      <sz val="8.5"/>
      <color rgb="FF1F3864"/>
      <name val="Arial"/>
    </font>
    <font>
      <sz val="9"/>
      <color theme="1"/>
      <name val="Calibri"/>
      <family val="2"/>
      <scheme val="minor"/>
    </font>
    <font>
      <sz val="9"/>
      <color rgb="FF000000"/>
      <name val="Arial"/>
    </font>
    <font>
      <i/>
      <sz val="8"/>
      <color rgb="FF7F7F7F"/>
      <name val="Calibri"/>
      <family val="2"/>
      <scheme val="minor"/>
    </font>
    <font>
      <b/>
      <sz val="16"/>
      <color rgb="FFFFFFFF"/>
      <name val="Arial"/>
    </font>
    <font>
      <i/>
      <sz val="10"/>
      <color rgb="FFD6DCE5"/>
      <name val="Arial"/>
    </font>
    <font>
      <i/>
      <sz val="9"/>
      <color rgb="FF595959"/>
      <name val="Arial"/>
    </font>
    <font>
      <b/>
      <sz val="10"/>
      <color rgb="FF1F3864"/>
      <name val="Arial"/>
    </font>
    <font>
      <sz val="10"/>
      <color rgb="FF404040"/>
      <name val="Arial"/>
    </font>
    <font>
      <b/>
      <sz val="10"/>
      <color rgb="FF7F6000"/>
      <name val="Arial"/>
    </font>
    <font>
      <b/>
      <sz val="10"/>
      <color rgb="FF404040"/>
      <name val="Arial"/>
    </font>
    <font>
      <b/>
      <sz val="8.5"/>
      <color rgb="FF595959"/>
      <name val="Arial"/>
    </font>
    <font>
      <b/>
      <sz val="24"/>
      <color rgb="FF1F3864"/>
      <name val="Arial"/>
    </font>
    <font>
      <i/>
      <sz val="8"/>
      <color rgb="FF7F7F7F"/>
      <name val="Arial"/>
    </font>
    <font>
      <b/>
      <sz val="9"/>
      <color rgb="FF7F6000"/>
      <name val="Arial"/>
    </font>
    <font>
      <b/>
      <sz val="9"/>
      <color rgb="FF375623"/>
      <name val="Arial"/>
    </font>
    <font>
      <b/>
      <sz val="9"/>
      <color rgb="FF843C0C"/>
      <name val="Arial"/>
    </font>
    <font>
      <b/>
      <sz val="10"/>
      <color rgb="FF1E5631"/>
      <name val="Arial"/>
    </font>
    <font>
      <b/>
      <sz val="9"/>
      <color rgb="FF1E5631"/>
      <name val="Arial"/>
    </font>
    <font>
      <b/>
      <sz val="9"/>
      <color rgb="FF9C0006"/>
      <name val="Arial"/>
    </font>
  </fonts>
  <fills count="1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DDE6F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9F2E3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rgb="FFD0D7E5"/>
      </bottom>
      <diagonal/>
    </border>
    <border>
      <left/>
      <right/>
      <top style="thin">
        <color rgb="FFD0D7E5"/>
      </top>
      <bottom style="thin">
        <color rgb="FFD0D7E5"/>
      </bottom>
      <diagonal/>
    </border>
    <border>
      <left/>
      <right/>
      <top style="thin">
        <color rgb="FFD0D7E5"/>
      </top>
      <bottom/>
      <diagonal/>
    </border>
    <border>
      <left/>
      <right/>
      <top style="thin">
        <color rgb="FF8497B0"/>
      </top>
      <bottom/>
      <diagonal/>
    </border>
    <border>
      <left/>
      <right/>
      <top style="thin">
        <color rgb="FF8497B0"/>
      </top>
      <bottom style="thin">
        <color rgb="FF8497B0"/>
      </bottom>
      <diagonal/>
    </border>
    <border>
      <left/>
      <right/>
      <top style="thin">
        <color rgb="FFD0D7E5"/>
      </top>
      <bottom style="thin">
        <color rgb="FF8497B0"/>
      </bottom>
      <diagonal/>
    </border>
    <border>
      <left style="thin">
        <color rgb="FF8497B0"/>
      </left>
      <right/>
      <top style="thin">
        <color rgb="FF8497B0"/>
      </top>
      <bottom style="thin">
        <color rgb="FF8497B0"/>
      </bottom>
      <diagonal/>
    </border>
    <border>
      <left style="thin">
        <color rgb="FF8497B0"/>
      </left>
      <right/>
      <top style="thin">
        <color rgb="FF8497B0"/>
      </top>
      <bottom/>
      <diagonal/>
    </border>
    <border>
      <left style="thin">
        <color rgb="FF8497B0"/>
      </left>
      <right/>
      <top style="thin">
        <color rgb="FFD0D7E5"/>
      </top>
      <bottom/>
      <diagonal/>
    </border>
    <border>
      <left style="thin">
        <color rgb="FF8497B0"/>
      </left>
      <right/>
      <top style="thin">
        <color rgb="FFD0D7E5"/>
      </top>
      <bottom style="thin">
        <color rgb="FF8497B0"/>
      </bottom>
      <diagonal/>
    </border>
    <border>
      <left/>
      <right style="thin">
        <color rgb="FF8497B0"/>
      </right>
      <top style="thin">
        <color rgb="FF8497B0"/>
      </top>
      <bottom/>
      <diagonal/>
    </border>
    <border>
      <left/>
      <right style="thin">
        <color rgb="FF8497B0"/>
      </right>
      <top style="thin">
        <color rgb="FFD0D7E5"/>
      </top>
      <bottom/>
      <diagonal/>
    </border>
    <border>
      <left/>
      <right style="thin">
        <color rgb="FF8497B0"/>
      </right>
      <top style="thin">
        <color rgb="FFD0D7E5"/>
      </top>
      <bottom style="thin">
        <color rgb="FF8497B0"/>
      </bottom>
      <diagonal/>
    </border>
    <border>
      <left/>
      <right/>
      <top/>
      <bottom style="thin">
        <color rgb="FF8497B0"/>
      </bottom>
      <diagonal/>
    </border>
    <border>
      <left style="thin">
        <color rgb="FF8497B0"/>
      </left>
      <right/>
      <top/>
      <bottom/>
      <diagonal/>
    </border>
    <border>
      <left style="thin">
        <color rgb="FF8497B0"/>
      </left>
      <right/>
      <top/>
      <bottom style="thin">
        <color rgb="FF8497B0"/>
      </bottom>
      <diagonal/>
    </border>
    <border>
      <left/>
      <right style="thin">
        <color rgb="FF8497B0"/>
      </right>
      <top/>
      <bottom/>
      <diagonal/>
    </border>
    <border>
      <left/>
      <right style="thin">
        <color rgb="FF8497B0"/>
      </right>
      <top/>
      <bottom style="thin">
        <color rgb="FF8497B0"/>
      </bottom>
      <diagonal/>
    </border>
    <border>
      <left style="thin">
        <color rgb="FF8497B0"/>
      </left>
      <right/>
      <top style="thin">
        <color rgb="FFD0D7E5"/>
      </top>
      <bottom style="thin">
        <color rgb="FFD0D7E5"/>
      </bottom>
      <diagonal/>
    </border>
    <border>
      <left style="thin">
        <color rgb="FFD0D7E5"/>
      </left>
      <right/>
      <top/>
      <bottom/>
      <diagonal/>
    </border>
    <border>
      <left style="thin">
        <color rgb="FFD0D7E5"/>
      </left>
      <right/>
      <top style="thin">
        <color rgb="FFD0D7E5"/>
      </top>
      <bottom/>
      <diagonal/>
    </border>
    <border>
      <left style="thin">
        <color rgb="FFD0D7E5"/>
      </left>
      <right/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8497B0"/>
      </right>
      <top/>
      <bottom/>
      <diagonal/>
    </border>
    <border>
      <left style="thin">
        <color rgb="FFD0D7E5"/>
      </left>
      <right style="thin">
        <color rgb="FF8497B0"/>
      </right>
      <top style="thin">
        <color rgb="FFD0D7E5"/>
      </top>
      <bottom/>
      <diagonal/>
    </border>
    <border>
      <left style="thin">
        <color rgb="FFD0D7E5"/>
      </left>
      <right style="thin">
        <color rgb="FF8497B0"/>
      </right>
      <top style="thin">
        <color rgb="FFD0D7E5"/>
      </top>
      <bottom style="thin">
        <color rgb="FFD0D7E5"/>
      </bottom>
      <diagonal/>
    </border>
    <border>
      <left/>
      <right style="thin">
        <color rgb="FF8497B0"/>
      </right>
      <top style="thin">
        <color rgb="FF8497B0"/>
      </top>
      <bottom style="thin">
        <color rgb="FF8497B0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/>
      <top style="thin">
        <color rgb="FF1F3864"/>
      </top>
      <bottom style="thin">
        <color rgb="FF8497B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9">
    <xf numFmtId="0" fontId="0" fillId="0" borderId="0" xfId="0"/>
    <xf numFmtId="0" fontId="5" fillId="0" borderId="0" xfId="0" applyFont="1" applyAlignment="1">
      <alignment vertical="center"/>
    </xf>
    <xf numFmtId="0" fontId="8" fillId="4" borderId="8" xfId="0" applyFont="1" applyFill="1" applyBorder="1" applyAlignment="1">
      <alignment vertical="center" indent="1"/>
    </xf>
    <xf numFmtId="0" fontId="8" fillId="4" borderId="9" xfId="0" applyFont="1" applyFill="1" applyBorder="1" applyAlignment="1">
      <alignment vertical="center" indent="1"/>
    </xf>
    <xf numFmtId="0" fontId="8" fillId="4" borderId="10" xfId="0" applyFont="1" applyFill="1" applyBorder="1" applyAlignment="1">
      <alignment vertical="center" indent="1"/>
    </xf>
    <xf numFmtId="0" fontId="11" fillId="5" borderId="23" xfId="0" applyFont="1" applyFill="1" applyBorder="1" applyAlignment="1">
      <alignment vertical="center" indent="1"/>
    </xf>
    <xf numFmtId="164" fontId="13" fillId="0" borderId="23" xfId="0" applyNumberFormat="1" applyFont="1" applyBorder="1" applyAlignment="1">
      <alignment horizontal="left" vertical="center" indent="1"/>
    </xf>
    <xf numFmtId="164" fontId="13" fillId="0" borderId="24" xfId="0" applyNumberFormat="1" applyFont="1" applyBorder="1" applyAlignment="1">
      <alignment horizontal="left" vertical="center" indent="1"/>
    </xf>
    <xf numFmtId="164" fontId="13" fillId="0" borderId="25" xfId="0" applyNumberFormat="1" applyFont="1" applyBorder="1" applyAlignment="1">
      <alignment horizontal="left" vertical="center" indent="1"/>
    </xf>
    <xf numFmtId="0" fontId="8" fillId="4" borderId="7" xfId="0" applyFont="1" applyFill="1" applyBorder="1" applyAlignment="1">
      <alignment vertical="center" indent="1"/>
    </xf>
    <xf numFmtId="0" fontId="3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indent="1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vertical="center" indent="1"/>
    </xf>
    <xf numFmtId="0" fontId="17" fillId="0" borderId="0" xfId="0" applyFont="1" applyAlignment="1">
      <alignment vertical="center" indent="1"/>
    </xf>
    <xf numFmtId="0" fontId="1" fillId="2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66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" fontId="19" fillId="0" borderId="2" xfId="0" applyNumberFormat="1" applyFont="1" applyBorder="1" applyAlignment="1">
      <alignment horizontal="center" vertical="center"/>
    </xf>
    <xf numFmtId="166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 indent="1"/>
    </xf>
    <xf numFmtId="0" fontId="22" fillId="4" borderId="27" xfId="0" applyFont="1" applyFill="1" applyBorder="1" applyAlignment="1">
      <alignment horizontal="center" vertical="center"/>
    </xf>
    <xf numFmtId="1" fontId="23" fillId="4" borderId="27" xfId="0" applyNumberFormat="1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22" fillId="4" borderId="28" xfId="0" applyFont="1" applyFill="1" applyBorder="1" applyAlignment="1">
      <alignment horizontal="center" vertical="center"/>
    </xf>
    <xf numFmtId="0" fontId="24" fillId="4" borderId="28" xfId="0" applyFont="1" applyFill="1" applyBorder="1" applyAlignment="1">
      <alignment horizontal="center" vertical="center"/>
    </xf>
    <xf numFmtId="9" fontId="23" fillId="4" borderId="2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indent="1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indent="1"/>
    </xf>
    <xf numFmtId="0" fontId="3" fillId="0" borderId="1" xfId="0" applyFont="1" applyBorder="1" applyAlignment="1">
      <alignment vertical="center" indent="1"/>
    </xf>
    <xf numFmtId="0" fontId="3" fillId="0" borderId="2" xfId="0" applyFont="1" applyBorder="1" applyAlignment="1">
      <alignment vertical="center" indent="1"/>
    </xf>
    <xf numFmtId="0" fontId="3" fillId="0" borderId="6" xfId="0" applyFont="1" applyBorder="1" applyAlignment="1">
      <alignment vertical="center" indent="1"/>
    </xf>
    <xf numFmtId="9" fontId="3" fillId="0" borderId="1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indent="1"/>
    </xf>
    <xf numFmtId="0" fontId="3" fillId="0" borderId="3" xfId="0" applyFont="1" applyBorder="1" applyAlignment="1">
      <alignment vertical="center" indent="1"/>
    </xf>
    <xf numFmtId="9" fontId="3" fillId="0" borderId="3" xfId="0" applyNumberFormat="1" applyFont="1" applyBorder="1" applyAlignment="1">
      <alignment horizontal="center" vertical="center"/>
    </xf>
    <xf numFmtId="0" fontId="4" fillId="4" borderId="29" xfId="0" applyFont="1" applyFill="1" applyBorder="1" applyAlignment="1">
      <alignment vertical="center" indent="1"/>
    </xf>
    <xf numFmtId="0" fontId="4" fillId="4" borderId="29" xfId="0" applyFont="1" applyFill="1" applyBorder="1" applyAlignment="1">
      <alignment horizontal="center" vertical="center"/>
    </xf>
    <xf numFmtId="9" fontId="4" fillId="4" borderId="2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 indent="1"/>
    </xf>
    <xf numFmtId="0" fontId="4" fillId="0" borderId="2" xfId="0" applyFont="1" applyBorder="1" applyAlignment="1">
      <alignment vertical="center" indent="1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5" fillId="10" borderId="2" xfId="0" applyFont="1" applyFill="1" applyBorder="1" applyAlignment="1">
      <alignment horizontal="center" vertical="center"/>
    </xf>
    <xf numFmtId="0" fontId="26" fillId="8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0" fontId="29" fillId="8" borderId="2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/>
    </xf>
    <xf numFmtId="0" fontId="30" fillId="7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7" fillId="0" borderId="1" xfId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7" fillId="0" borderId="6" xfId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20" fillId="6" borderId="2" xfId="0" applyFont="1" applyFill="1" applyBorder="1" applyAlignment="1">
      <alignment horizontal="left" vertical="center" indent="1"/>
    </xf>
    <xf numFmtId="0" fontId="21" fillId="9" borderId="6" xfId="0" applyFont="1" applyFill="1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18" fillId="3" borderId="1" xfId="0" applyFont="1" applyFill="1" applyBorder="1" applyAlignment="1">
      <alignment horizontal="left" vertical="center" indent="1"/>
    </xf>
    <xf numFmtId="0" fontId="28" fillId="12" borderId="2" xfId="0" applyFont="1" applyFill="1" applyBorder="1" applyAlignment="1">
      <alignment horizontal="left" vertical="center" indent="1"/>
    </xf>
    <xf numFmtId="0" fontId="7" fillId="0" borderId="2" xfId="1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0" fillId="0" borderId="5" xfId="0" applyBorder="1" applyAlignment="1">
      <alignment horizontal="left" vertical="center" indent="1"/>
    </xf>
    <xf numFmtId="164" fontId="0" fillId="0" borderId="5" xfId="0" applyNumberFormat="1" applyBorder="1" applyAlignment="1">
      <alignment horizontal="left" vertical="center" indent="1"/>
    </xf>
    <xf numFmtId="164" fontId="0" fillId="0" borderId="26" xfId="0" applyNumberFormat="1" applyBorder="1" applyAlignment="1">
      <alignment horizontal="left" vertical="center" indent="1"/>
    </xf>
    <xf numFmtId="0" fontId="14" fillId="0" borderId="0" xfId="0" applyFont="1" applyAlignment="1">
      <alignment horizontal="left"/>
    </xf>
    <xf numFmtId="0" fontId="9" fillId="2" borderId="8" xfId="0" applyFont="1" applyFill="1" applyBorder="1" applyAlignment="1">
      <alignment horizontal="left" indent="1"/>
    </xf>
    <xf numFmtId="0" fontId="9" fillId="2" borderId="4" xfId="0" applyFont="1" applyFill="1" applyBorder="1" applyAlignment="1">
      <alignment horizontal="left" indent="1"/>
    </xf>
    <xf numFmtId="0" fontId="9" fillId="2" borderId="11" xfId="0" applyFont="1" applyFill="1" applyBorder="1" applyAlignment="1">
      <alignment horizontal="left" indent="1"/>
    </xf>
    <xf numFmtId="0" fontId="10" fillId="4" borderId="15" xfId="0" applyFont="1" applyFill="1" applyBorder="1" applyAlignment="1">
      <alignment horizontal="left" vertical="center" wrapText="1" indent="1"/>
    </xf>
    <xf numFmtId="0" fontId="10" fillId="4" borderId="0" xfId="0" applyFont="1" applyFill="1" applyAlignment="1">
      <alignment horizontal="left" vertical="center" wrapText="1" indent="1"/>
    </xf>
    <xf numFmtId="0" fontId="10" fillId="4" borderId="17" xfId="0" applyFont="1" applyFill="1" applyBorder="1" applyAlignment="1">
      <alignment horizontal="left" vertical="center" wrapText="1" indent="1"/>
    </xf>
    <xf numFmtId="0" fontId="0" fillId="0" borderId="16" xfId="0" applyBorder="1" applyAlignment="1">
      <alignment horizontal="left" vertical="top" wrapText="1" indent="1"/>
    </xf>
    <xf numFmtId="0" fontId="0" fillId="0" borderId="14" xfId="0" applyBorder="1" applyAlignment="1">
      <alignment horizontal="left" vertical="top" wrapText="1" indent="1"/>
    </xf>
    <xf numFmtId="0" fontId="0" fillId="0" borderId="18" xfId="0" applyBorder="1" applyAlignment="1">
      <alignment horizontal="left" vertical="top" wrapText="1" indent="1"/>
    </xf>
    <xf numFmtId="0" fontId="11" fillId="5" borderId="15" xfId="0" applyFont="1" applyFill="1" applyBorder="1" applyAlignment="1">
      <alignment vertical="center" indent="1"/>
    </xf>
    <xf numFmtId="0" fontId="11" fillId="5" borderId="0" xfId="0" applyFont="1" applyFill="1" applyAlignment="1">
      <alignment vertical="center" indent="1"/>
    </xf>
    <xf numFmtId="0" fontId="11" fillId="5" borderId="20" xfId="0" applyFont="1" applyFill="1" applyBorder="1" applyAlignment="1">
      <alignment vertical="center" indent="1"/>
    </xf>
    <xf numFmtId="0" fontId="12" fillId="0" borderId="15" xfId="0" applyFont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20" xfId="0" applyFont="1" applyBorder="1" applyAlignment="1">
      <alignment horizontal="left" indent="1"/>
    </xf>
    <xf numFmtId="0" fontId="12" fillId="0" borderId="9" xfId="0" applyFont="1" applyBorder="1" applyAlignment="1">
      <alignment horizontal="left" indent="1"/>
    </xf>
    <xf numFmtId="0" fontId="12" fillId="0" borderId="3" xfId="0" applyFont="1" applyBorder="1" applyAlignment="1">
      <alignment horizontal="left" indent="1"/>
    </xf>
    <xf numFmtId="0" fontId="12" fillId="0" borderId="21" xfId="0" applyFont="1" applyBorder="1" applyAlignment="1">
      <alignment horizontal="left" indent="1"/>
    </xf>
    <xf numFmtId="0" fontId="12" fillId="0" borderId="19" xfId="0" applyFont="1" applyBorder="1" applyAlignment="1">
      <alignment horizontal="left" indent="1"/>
    </xf>
    <xf numFmtId="0" fontId="12" fillId="0" borderId="2" xfId="0" applyFont="1" applyBorder="1" applyAlignment="1">
      <alignment horizontal="left" indent="1"/>
    </xf>
    <xf numFmtId="0" fontId="12" fillId="0" borderId="22" xfId="0" applyFont="1" applyBorder="1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0" fillId="0" borderId="17" xfId="0" applyBorder="1" applyAlignment="1">
      <alignment horizontal="left" vertical="top" wrapText="1" indent="1"/>
    </xf>
    <xf numFmtId="0" fontId="6" fillId="2" borderId="0" xfId="0" applyFont="1" applyFill="1" applyAlignment="1">
      <alignment horizontal="center"/>
    </xf>
    <xf numFmtId="0" fontId="0" fillId="0" borderId="4" xfId="0" applyBorder="1" applyAlignment="1">
      <alignment horizontal="left" vertical="center" indent="1"/>
    </xf>
    <xf numFmtId="164" fontId="0" fillId="0" borderId="4" xfId="0" applyNumberFormat="1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164" fontId="0" fillId="0" borderId="3" xfId="0" applyNumberFormat="1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165" fontId="0" fillId="0" borderId="6" xfId="0" applyNumberFormat="1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6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36">
    <dxf>
      <font>
        <color rgb="FFC00000"/>
      </font>
    </dxf>
    <dxf>
      <font>
        <color rgb="FFBF8F00"/>
      </font>
    </dxf>
    <dxf>
      <font>
        <b/>
        <i val="0"/>
        <color rgb="FF1E7B3C"/>
      </font>
    </dxf>
    <dxf>
      <font>
        <b/>
        <i val="0"/>
        <color rgb="FFC00000"/>
      </font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404040"/>
      </font>
      <fill>
        <patternFill patternType="solid">
          <fgColor indexed="64"/>
          <bgColor rgb="FFE7E6E6"/>
        </patternFill>
      </fill>
    </dxf>
    <dxf>
      <font>
        <b/>
        <i val="0"/>
        <color rgb="FF7F6000"/>
      </font>
      <fill>
        <patternFill patternType="solid">
          <fgColor indexed="64"/>
          <bgColor rgb="FFFFEB9C"/>
        </patternFill>
      </fill>
    </dxf>
    <dxf>
      <font>
        <b/>
        <i val="0"/>
        <color rgb="FF1E5631"/>
      </font>
      <fill>
        <patternFill patternType="solid">
          <fgColor indexed="64"/>
          <bgColor rgb="FFD9F2E3"/>
        </patternFill>
      </fill>
    </dxf>
    <dxf>
      <font>
        <b/>
        <i val="0"/>
        <color rgb="FF1F3864"/>
      </font>
      <fill>
        <patternFill patternType="solid">
          <fgColor indexed="64"/>
          <bgColor rgb="FFDDEBF7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375623"/>
      </font>
      <fill>
        <patternFill patternType="solid">
          <fgColor indexed="64"/>
          <bgColor rgb="FFE2EFDA"/>
        </patternFill>
      </fill>
    </dxf>
    <dxf>
      <font>
        <b/>
        <i val="0"/>
        <color rgb="FF7F6000"/>
      </font>
      <fill>
        <patternFill patternType="solid">
          <fgColor indexed="64"/>
          <bgColor rgb="FFFFEB9C"/>
        </patternFill>
      </fill>
    </dxf>
    <dxf>
      <font>
        <b/>
        <i val="0"/>
        <color rgb="FF9C0006"/>
      </font>
      <fill>
        <patternFill patternType="solid">
          <fgColor indexed="64"/>
          <bgColor rgb="FFFFC7CE"/>
        </patternFill>
      </fill>
    </dxf>
    <dxf>
      <font>
        <b/>
        <i val="0"/>
        <color rgb="FFC00000"/>
      </font>
    </dxf>
    <dxf>
      <font>
        <b/>
        <i val="0"/>
        <color rgb="FF404040"/>
      </font>
      <fill>
        <patternFill patternType="solid">
          <fgColor indexed="64"/>
          <bgColor rgb="FFE7E6E6"/>
        </patternFill>
      </fill>
    </dxf>
    <dxf>
      <font>
        <b/>
        <i val="0"/>
        <color rgb="FF7F6000"/>
      </font>
      <fill>
        <patternFill patternType="solid">
          <fgColor indexed="64"/>
          <bgColor rgb="FFFFEB9C"/>
        </patternFill>
      </fill>
    </dxf>
    <dxf>
      <font>
        <b/>
        <i val="0"/>
        <color rgb="FF1E5631"/>
      </font>
      <fill>
        <patternFill patternType="solid">
          <fgColor indexed="64"/>
          <bgColor rgb="FFD9F2E3"/>
        </patternFill>
      </fill>
    </dxf>
    <dxf>
      <font>
        <b/>
        <i val="0"/>
        <color rgb="FF1F3864"/>
      </font>
      <fill>
        <patternFill patternType="solid">
          <fgColor indexed="64"/>
          <bgColor rgb="FFDDEBF7"/>
        </patternFill>
      </fill>
    </dxf>
    <dxf>
      <font>
        <sz val="10"/>
        <name val="Arial"/>
      </font>
      <alignment horizontal="left" vertical="center" wrapText="1" indent="1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left" vertical="center" wrapText="1" indent="1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left" vertical="center" wrapText="1" indent="1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color rgb="FF404040"/>
        <name val="Arial"/>
      </font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color rgb="FF404040"/>
        <name val="Arial"/>
      </font>
      <numFmt numFmtId="166" formatCode="0;&quot;-&quot;0;&quot;Due today&quot;"/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color rgb="FF404040"/>
        <name val="Arial"/>
      </font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numFmt numFmtId="164" formatCode="mmm\ d\,\ yyyy"/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numFmt numFmtId="164" formatCode="mmm\ d\,\ yyyy"/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numFmt numFmtId="164" formatCode="mmm\ d\,\ yyyy"/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left" vertical="center" indent="1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left" vertical="center" indent="1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left" vertical="center" indent="1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horizontal="left" vertical="center" wrapText="1" indent="1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b/>
        <sz val="10"/>
        <color rgb="FF1F3864"/>
        <name val="Arial"/>
      </font>
      <alignment horizontal="center" vertical="center"/>
      <border diagonalUp="0" diagonalDown="0">
        <left/>
        <right/>
        <top style="thin">
          <color rgb="FFD0D7E5"/>
        </top>
        <bottom style="thin">
          <color rgb="FFD0D7E5"/>
        </bottom>
        <vertical/>
        <horizontal style="thin">
          <color rgb="FFD0D7E5"/>
        </horizontal>
      </border>
    </dxf>
    <dxf>
      <font>
        <sz val="10"/>
        <name val="Arial"/>
      </font>
      <alignment vertical="center"/>
    </dxf>
    <dxf>
      <font>
        <b/>
        <sz val="10"/>
        <color rgb="FFFFFFFF"/>
        <name val="Arial"/>
      </font>
      <fill>
        <patternFill patternType="solid">
          <fgColor indexed="64"/>
          <bgColor rgb="FF1F3864"/>
        </patternFill>
      </fill>
      <alignment horizontal="center"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1F3864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A3s by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1F3864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Dashboard!$C$9</c:f>
              <c:strCache>
                <c:ptCount val="1"/>
                <c:pt idx="0">
                  <c:v>A3s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DC3E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F0-4804-809C-F447443AF933}"/>
              </c:ext>
            </c:extLst>
          </c:dPt>
          <c:dPt>
            <c:idx val="1"/>
            <c:invertIfNegative val="0"/>
            <c:bubble3D val="0"/>
            <c:spPr>
              <a:solidFill>
                <a:srgbClr val="A9D18E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24F0-4804-809C-F447443AF933}"/>
              </c:ext>
            </c:extLst>
          </c:dPt>
          <c:dPt>
            <c:idx val="2"/>
            <c:invertIfNegative val="0"/>
            <c:bubble3D val="0"/>
            <c:spPr>
              <a:solidFill>
                <a:srgbClr val="FFD9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4F0-4804-809C-F447443AF933}"/>
              </c:ext>
            </c:extLst>
          </c:dPt>
          <c:dPt>
            <c:idx val="3"/>
            <c:invertIfNegative val="0"/>
            <c:bubble3D val="0"/>
            <c:spPr>
              <a:solidFill>
                <a:srgbClr val="BFBFB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24F0-4804-809C-F447443AF9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Dashboard!$B$10:$B$13</c:f>
              <c:strCache>
                <c:ptCount val="4"/>
                <c:pt idx="0">
                  <c:v>Open</c:v>
                </c:pt>
                <c:pt idx="1">
                  <c:v>On Track</c:v>
                </c:pt>
                <c:pt idx="2">
                  <c:v>At Risk</c:v>
                </c:pt>
                <c:pt idx="3">
                  <c:v>Closed</c:v>
                </c:pt>
              </c:strCache>
            </c:strRef>
          </c:cat>
          <c:val>
            <c:numRef>
              <c:f>Dashboard!$C$10:$C$13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F0-4804-809C-F447443AF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229061536"/>
        <c:axId val="76195792"/>
      </c:barChart>
      <c:catAx>
        <c:axId val="22906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195792"/>
        <c:crosses val="autoZero"/>
        <c:auto val="1"/>
        <c:lblAlgn val="ctr"/>
        <c:lblOffset val="100"/>
        <c:noMultiLvlLbl val="0"/>
      </c:catAx>
      <c:valAx>
        <c:axId val="76195792"/>
        <c:scaling>
          <c:orientation val="minMax"/>
          <c:min val="0"/>
        </c:scaling>
        <c:delete val="1"/>
        <c:axPos val="l"/>
        <c:numFmt formatCode="General" sourceLinked="1"/>
        <c:majorTickMark val="none"/>
        <c:minorTickMark val="none"/>
        <c:tickLblPos val="nextTo"/>
        <c:crossAx val="229061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8497B0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tmp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250825</xdr:colOff>
      <xdr:row>0</xdr:row>
      <xdr:rowOff>114300</xdr:rowOff>
    </xdr:from>
    <xdr:ext cx="1371600" cy="685800"/>
    <xdr:sp macro="" textlink="">
      <xdr:nvSpPr>
        <xdr:cNvPr id="5" name="Logo Badge">
          <a:extLst>
            <a:ext uri="{FF2B5EF4-FFF2-40B4-BE49-F238E27FC236}">
              <a16:creationId xmlns:a16="http://schemas.microsoft.com/office/drawing/2014/main" id="{E99E62FA-3525-4558-8F36-CE0609214273}"/>
            </a:ext>
          </a:extLst>
        </xdr:cNvPr>
        <xdr:cNvSpPr/>
      </xdr:nvSpPr>
      <xdr:spPr>
        <a:xfrm>
          <a:off x="7280275" y="114300"/>
          <a:ext cx="1371600" cy="6858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4</xdr:col>
      <xdr:colOff>123825</xdr:colOff>
      <xdr:row>0</xdr:row>
      <xdr:rowOff>0</xdr:rowOff>
    </xdr:from>
    <xdr:ext cx="1625600" cy="914400"/>
    <xdr:pic>
      <xdr:nvPicPr>
        <xdr:cNvPr id="6" name="Logo" descr="Six Sigma Kaizen logo" title="Six Sigma Kaizen logo">
          <a:extLst>
            <a:ext uri="{FF2B5EF4-FFF2-40B4-BE49-F238E27FC236}">
              <a16:creationId xmlns:a16="http://schemas.microsoft.com/office/drawing/2014/main" id="{6CE88F3B-F14A-2D89-80A5-9C6B06118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53275" y="0"/>
          <a:ext cx="1625600" cy="9144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180788</xdr:colOff>
      <xdr:row>0</xdr:row>
      <xdr:rowOff>114300</xdr:rowOff>
    </xdr:from>
    <xdr:ext cx="1371600" cy="685800"/>
    <xdr:sp macro="" textlink="">
      <xdr:nvSpPr>
        <xdr:cNvPr id="3" name="Logo Badge">
          <a:extLst>
            <a:ext uri="{FF2B5EF4-FFF2-40B4-BE49-F238E27FC236}">
              <a16:creationId xmlns:a16="http://schemas.microsoft.com/office/drawing/2014/main" id="{4129D978-8578-4D43-A6BA-576C100D3C37}"/>
            </a:ext>
          </a:extLst>
        </xdr:cNvPr>
        <xdr:cNvSpPr/>
      </xdr:nvSpPr>
      <xdr:spPr>
        <a:xfrm>
          <a:off x="8585200" y="114300"/>
          <a:ext cx="1371600" cy="6858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10</xdr:col>
      <xdr:colOff>53788</xdr:colOff>
      <xdr:row>0</xdr:row>
      <xdr:rowOff>0</xdr:rowOff>
    </xdr:from>
    <xdr:ext cx="1625600" cy="914400"/>
    <xdr:pic>
      <xdr:nvPicPr>
        <xdr:cNvPr id="4" name="Logo" descr="Six Sigma Kaizen logo" title="Six Sigma Kaizen logo">
          <a:extLst>
            <a:ext uri="{FF2B5EF4-FFF2-40B4-BE49-F238E27FC236}">
              <a16:creationId xmlns:a16="http://schemas.microsoft.com/office/drawing/2014/main" id="{9079733B-A1D5-A243-8C0D-718A42968D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8200" y="0"/>
          <a:ext cx="1625600" cy="9144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127000</xdr:colOff>
      <xdr:row>0</xdr:row>
      <xdr:rowOff>114300</xdr:rowOff>
    </xdr:from>
    <xdr:ext cx="1371600" cy="685800"/>
    <xdr:sp macro="" textlink="">
      <xdr:nvSpPr>
        <xdr:cNvPr id="3" name="Logo Badge">
          <a:extLst>
            <a:ext uri="{FF2B5EF4-FFF2-40B4-BE49-F238E27FC236}">
              <a16:creationId xmlns:a16="http://schemas.microsoft.com/office/drawing/2014/main" id="{B2883860-E10A-4DA8-90CD-10923555CE16}"/>
            </a:ext>
          </a:extLst>
        </xdr:cNvPr>
        <xdr:cNvSpPr/>
      </xdr:nvSpPr>
      <xdr:spPr>
        <a:xfrm>
          <a:off x="11109325" y="114300"/>
          <a:ext cx="1371600" cy="6858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625600" cy="914400"/>
    <xdr:pic>
      <xdr:nvPicPr>
        <xdr:cNvPr id="4" name="Logo" descr="Six Sigma Kaizen logo" title="Six Sigma Kaizen logo">
          <a:extLst>
            <a:ext uri="{FF2B5EF4-FFF2-40B4-BE49-F238E27FC236}">
              <a16:creationId xmlns:a16="http://schemas.microsoft.com/office/drawing/2014/main" id="{001AE9E8-6C1F-4AD1-AD7A-E2DEDF471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2325" y="0"/>
          <a:ext cx="1625600" cy="9144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StatusChart">
          <a:extLst>
            <a:ext uri="{FF2B5EF4-FFF2-40B4-BE49-F238E27FC236}">
              <a16:creationId xmlns:a16="http://schemas.microsoft.com/office/drawing/2014/main" id="{8E38FDAB-56E6-6AA5-67A4-C53BA17CE1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403225</xdr:colOff>
      <xdr:row>0</xdr:row>
      <xdr:rowOff>114300</xdr:rowOff>
    </xdr:from>
    <xdr:ext cx="1371600" cy="685800"/>
    <xdr:sp macro="" textlink="">
      <xdr:nvSpPr>
        <xdr:cNvPr id="4" name="Logo Badge">
          <a:extLst>
            <a:ext uri="{FF2B5EF4-FFF2-40B4-BE49-F238E27FC236}">
              <a16:creationId xmlns:a16="http://schemas.microsoft.com/office/drawing/2014/main" id="{F9CDDB3D-A84C-49CF-B296-9402ED16306C}"/>
            </a:ext>
          </a:extLst>
        </xdr:cNvPr>
        <xdr:cNvSpPr/>
      </xdr:nvSpPr>
      <xdr:spPr>
        <a:xfrm>
          <a:off x="8985250" y="114300"/>
          <a:ext cx="1371600" cy="685800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6</xdr:col>
      <xdr:colOff>276225</xdr:colOff>
      <xdr:row>0</xdr:row>
      <xdr:rowOff>0</xdr:rowOff>
    </xdr:from>
    <xdr:ext cx="1625600" cy="914400"/>
    <xdr:pic>
      <xdr:nvPicPr>
        <xdr:cNvPr id="5" name="Logo" descr="Six Sigma Kaizen logo" title="Six Sigma Kaizen logo">
          <a:extLst>
            <a:ext uri="{FF2B5EF4-FFF2-40B4-BE49-F238E27FC236}">
              <a16:creationId xmlns:a16="http://schemas.microsoft.com/office/drawing/2014/main" id="{1BE57334-0A71-F1E5-CECB-B352A3011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58250" y="0"/>
          <a:ext cx="1625600" cy="9144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1B9640-C229-4497-90E7-0BD118FF7230}" name="A3Log" displayName="A3Log" ref="A4:P29" totalsRowShown="0" headerRowDxfId="35" dataDxfId="34">
  <autoFilter ref="A4:P29" xr:uid="{1D1B9640-C229-4497-90E7-0BD118FF7230}"/>
  <tableColumns count="16">
    <tableColumn id="1" xr3:uid="{A297A79A-E1BB-4CE3-ADE1-DE717E5BFFB2}" name="A3 ID" dataDxfId="33"/>
    <tableColumn id="2" xr3:uid="{0B632F75-DBE6-409B-963D-B04523C6C254}" name="Title" dataDxfId="32"/>
    <tableColumn id="3" xr3:uid="{21D2296F-A83D-4500-8E1D-74BD92566B6E}" name="Owner" dataDxfId="31"/>
    <tableColumn id="4" xr3:uid="{9447E7FB-2514-4545-ACD8-13DBFAFBF80D}" name="Sponsor" dataDxfId="30"/>
    <tableColumn id="5" xr3:uid="{2362203B-AB52-4A5C-ACDD-049CC5C823BF}" name="Area" dataDxfId="29"/>
    <tableColumn id="6" xr3:uid="{CF7F3E98-3B5F-45A0-8974-B638B1810BEB}" name="Priority" dataDxfId="28"/>
    <tableColumn id="7" xr3:uid="{D3EFF1DB-252D-4115-B896-530E3FF93C3B}" name="Date Opened" dataDxfId="27"/>
    <tableColumn id="8" xr3:uid="{09029F12-5FD4-485C-BED3-D10674030E76}" name="Target Date" dataDxfId="26"/>
    <tableColumn id="9" xr3:uid="{59C63E9D-B033-4271-9763-581085368076}" name="Status" dataDxfId="25"/>
    <tableColumn id="10" xr3:uid="{6E090B47-0147-4948-8901-E04157E9A45C}" name="Date Closed" dataDxfId="24"/>
    <tableColumn id="11" xr3:uid="{F370A2DB-87EC-4E8C-9537-6ED3CA9AC15D}" name="Days Open" dataDxfId="23">
      <calculatedColumnFormula>IFERROR(IF(A3Log[[#This Row],[Date Opened]]="","",IF(A3Log[[#This Row],[Date Closed]]&lt;&gt;"",A3Log[[#This Row],[Date Closed]]-A3Log[[#This Row],[Date Opened]],IF(A3Log[[#This Row],[Status]]="Closed","",TODAY()-A3Log[[#This Row],[Date Opened]]))),"")</calculatedColumnFormula>
    </tableColumn>
    <tableColumn id="12" xr3:uid="{3605724B-0659-43E3-8D77-CD36A924406C}" name="Days to Target" dataDxfId="22">
      <calculatedColumnFormula>IFERROR(IF(OR(A3Log[[#This Row],[Target Date]]="",A3Log[[#This Row],[Status]]="Closed"),"",A3Log[[#This Row],[Target Date]]-TODAY()),"")</calculatedColumnFormula>
    </tableColumn>
    <tableColumn id="13" xr3:uid="{995E8F2F-0D8F-4CF1-8396-93AE18C928AC}" name="Delivery" dataDxfId="21">
      <calculatedColumnFormula>IFERROR(IF(OR(A3Log[[#This Row],[Date Closed]]="",A3Log[[#This Row],[Target Date]]=""),"",IF(A3Log[[#This Row],[Date Closed]]&lt;=A3Log[[#This Row],[Target Date]],"On time","Late")),"")</calculatedColumnFormula>
    </tableColumn>
    <tableColumn id="14" xr3:uid="{4CB44875-5225-47EC-B922-E70B3F2F76E2}" name="Root Cause (Summary)" dataDxfId="20"/>
    <tableColumn id="15" xr3:uid="{763BB4C8-4EDE-4C65-8A78-FF185B2B22BF}" name="Countermeasure (Summary)" dataDxfId="19"/>
    <tableColumn id="16" xr3:uid="{58F5A481-38AF-4F4D-98CB-1092D3164B09}" name="Result" dataDxfId="18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  <wetp:taskpane dockstate="right" visibility="0" width="350" row="3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B07B4A0-36DE-4495-87B7-AD47B25B2127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a50629e0-f8f3-4db7-909c-68c10019908f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16B801F2-1217-4045-93D4-AAC9F3EA6E96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303c7461-5f12-4348-85eb-35a778a3ecec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xsigmakaizen.com/tools/a3-problem-solving-builder/" TargetMode="External"/><Relationship Id="rId1" Type="http://schemas.openxmlformats.org/officeDocument/2006/relationships/hyperlink" Target="https://sixsigmakaizen.com/body-of-knowledge/a3-problem-solving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F7F7F"/>
    <pageSetUpPr fitToPage="1"/>
  </sheetPr>
  <dimension ref="A1:F60"/>
  <sheetViews>
    <sheetView showGridLines="0" tabSelected="1" workbookViewId="0"/>
  </sheetViews>
  <sheetFormatPr defaultRowHeight="15" x14ac:dyDescent="0.25"/>
  <cols>
    <col min="1" max="1" width="3" customWidth="1"/>
    <col min="3" max="3" width="36.140625" customWidth="1"/>
    <col min="4" max="4" width="57.140625" customWidth="1"/>
    <col min="5" max="5" width="22.85546875" customWidth="1"/>
    <col min="6" max="6" width="3" customWidth="1"/>
  </cols>
  <sheetData>
    <row r="1" spans="1:6" ht="42" customHeight="1" x14ac:dyDescent="0.25">
      <c r="A1" s="55"/>
      <c r="B1" s="55" t="s">
        <v>0</v>
      </c>
      <c r="C1" s="55"/>
      <c r="D1" s="55"/>
      <c r="E1" s="55"/>
      <c r="F1" s="55"/>
    </row>
    <row r="2" spans="1:6" ht="26.1" customHeight="1" x14ac:dyDescent="0.25">
      <c r="A2" s="13"/>
      <c r="B2" s="13" t="s">
        <v>102</v>
      </c>
      <c r="C2" s="13"/>
      <c r="D2" s="13"/>
      <c r="E2" s="13"/>
      <c r="F2" s="13"/>
    </row>
    <row r="3" spans="1:6" ht="9.9499999999999993" customHeight="1" x14ac:dyDescent="0.25">
      <c r="A3" s="10"/>
      <c r="B3" s="10"/>
      <c r="C3" s="10"/>
      <c r="D3" s="10"/>
      <c r="E3" s="10"/>
      <c r="F3" s="10"/>
    </row>
    <row r="4" spans="1:6" ht="21.95" customHeight="1" x14ac:dyDescent="0.25">
      <c r="A4" s="10"/>
      <c r="B4" s="41" t="s">
        <v>103</v>
      </c>
      <c r="C4" s="41"/>
      <c r="D4" s="41"/>
      <c r="E4" s="41"/>
      <c r="F4" s="10"/>
    </row>
    <row r="5" spans="1:6" ht="45.95" customHeight="1" x14ac:dyDescent="0.25">
      <c r="A5" s="10"/>
      <c r="B5" s="81" t="s">
        <v>104</v>
      </c>
      <c r="C5" s="81"/>
      <c r="D5" s="81"/>
      <c r="E5" s="81"/>
      <c r="F5" s="10"/>
    </row>
    <row r="6" spans="1:6" ht="9.9499999999999993" customHeight="1" x14ac:dyDescent="0.25">
      <c r="A6" s="10"/>
      <c r="B6" s="10"/>
      <c r="C6" s="10"/>
      <c r="D6" s="10"/>
      <c r="E6" s="10"/>
      <c r="F6" s="10"/>
    </row>
    <row r="7" spans="1:6" ht="21.95" customHeight="1" x14ac:dyDescent="0.25">
      <c r="A7" s="10"/>
      <c r="B7" s="41" t="s">
        <v>105</v>
      </c>
      <c r="C7" s="41"/>
      <c r="D7" s="41"/>
      <c r="E7" s="41"/>
      <c r="F7" s="10"/>
    </row>
    <row r="8" spans="1:6" ht="20.100000000000001" customHeight="1" x14ac:dyDescent="0.25">
      <c r="A8" s="10"/>
      <c r="B8" s="42" t="s">
        <v>106</v>
      </c>
      <c r="C8" s="43" t="s">
        <v>107</v>
      </c>
      <c r="D8" s="43" t="s">
        <v>108</v>
      </c>
      <c r="E8" s="42" t="s">
        <v>109</v>
      </c>
      <c r="F8" s="10"/>
    </row>
    <row r="9" spans="1:6" ht="21.95" customHeight="1" x14ac:dyDescent="0.25">
      <c r="A9" s="10"/>
      <c r="B9" s="17">
        <v>1</v>
      </c>
      <c r="C9" s="57" t="s">
        <v>110</v>
      </c>
      <c r="D9" s="44" t="s">
        <v>111</v>
      </c>
      <c r="E9" s="59" t="s">
        <v>112</v>
      </c>
      <c r="F9" s="10"/>
    </row>
    <row r="10" spans="1:6" ht="21.95" customHeight="1" x14ac:dyDescent="0.25">
      <c r="A10" s="10"/>
      <c r="B10" s="25">
        <v>2</v>
      </c>
      <c r="C10" s="58" t="s">
        <v>113</v>
      </c>
      <c r="D10" s="45" t="s">
        <v>162</v>
      </c>
      <c r="E10" s="60" t="s">
        <v>112</v>
      </c>
      <c r="F10" s="10"/>
    </row>
    <row r="11" spans="1:6" ht="21.95" customHeight="1" x14ac:dyDescent="0.25">
      <c r="A11" s="10"/>
      <c r="B11" s="25">
        <v>3</v>
      </c>
      <c r="C11" s="58" t="s">
        <v>114</v>
      </c>
      <c r="D11" s="45" t="s">
        <v>115</v>
      </c>
      <c r="E11" s="60" t="s">
        <v>112</v>
      </c>
      <c r="F11" s="10"/>
    </row>
    <row r="12" spans="1:6" ht="21.95" customHeight="1" x14ac:dyDescent="0.25">
      <c r="A12" s="10"/>
      <c r="B12" s="25">
        <v>4</v>
      </c>
      <c r="C12" s="58" t="s">
        <v>116</v>
      </c>
      <c r="D12" s="45" t="s">
        <v>163</v>
      </c>
      <c r="E12" s="60" t="s">
        <v>112</v>
      </c>
      <c r="F12" s="10"/>
    </row>
    <row r="13" spans="1:6" ht="21.95" customHeight="1" x14ac:dyDescent="0.25">
      <c r="A13" s="10"/>
      <c r="B13" s="25">
        <v>5</v>
      </c>
      <c r="C13" s="58" t="s">
        <v>117</v>
      </c>
      <c r="D13" s="45" t="s">
        <v>118</v>
      </c>
      <c r="E13" s="60" t="s">
        <v>112</v>
      </c>
      <c r="F13" s="10"/>
    </row>
    <row r="14" spans="1:6" ht="21.95" customHeight="1" x14ac:dyDescent="0.25">
      <c r="A14" s="10"/>
      <c r="B14" s="25">
        <v>6</v>
      </c>
      <c r="C14" s="58" t="s">
        <v>119</v>
      </c>
      <c r="D14" s="45" t="s">
        <v>120</v>
      </c>
      <c r="E14" s="60" t="s">
        <v>112</v>
      </c>
      <c r="F14" s="10"/>
    </row>
    <row r="15" spans="1:6" ht="21.95" customHeight="1" x14ac:dyDescent="0.25">
      <c r="A15" s="10"/>
      <c r="B15" s="25">
        <v>7</v>
      </c>
      <c r="C15" s="58" t="s">
        <v>121</v>
      </c>
      <c r="D15" s="45" t="s">
        <v>122</v>
      </c>
      <c r="E15" s="61" t="s">
        <v>123</v>
      </c>
      <c r="F15" s="10"/>
    </row>
    <row r="16" spans="1:6" ht="21.95" customHeight="1" x14ac:dyDescent="0.25">
      <c r="A16" s="10"/>
      <c r="B16" s="25">
        <v>8</v>
      </c>
      <c r="C16" s="58" t="s">
        <v>124</v>
      </c>
      <c r="D16" s="45" t="s">
        <v>125</v>
      </c>
      <c r="E16" s="62" t="s">
        <v>126</v>
      </c>
      <c r="F16" s="10"/>
    </row>
    <row r="17" spans="1:6" ht="21.95" customHeight="1" x14ac:dyDescent="0.25">
      <c r="A17" s="10"/>
      <c r="B17" s="56">
        <v>9</v>
      </c>
      <c r="C17" s="49" t="s">
        <v>127</v>
      </c>
      <c r="D17" s="46" t="s">
        <v>128</v>
      </c>
      <c r="E17" s="63" t="s">
        <v>129</v>
      </c>
      <c r="F17" s="10"/>
    </row>
    <row r="18" spans="1:6" ht="9.9499999999999993" customHeight="1" x14ac:dyDescent="0.25">
      <c r="A18" s="10"/>
      <c r="B18" s="10"/>
      <c r="C18" s="10"/>
      <c r="D18" s="10"/>
      <c r="E18" s="10"/>
      <c r="F18" s="10"/>
    </row>
    <row r="19" spans="1:6" ht="21.95" customHeight="1" x14ac:dyDescent="0.25">
      <c r="A19" s="10"/>
      <c r="B19" s="41" t="s">
        <v>130</v>
      </c>
      <c r="C19" s="41"/>
      <c r="D19" s="41"/>
      <c r="E19" s="41"/>
      <c r="F19" s="10"/>
    </row>
    <row r="20" spans="1:6" ht="33.950000000000003" customHeight="1" x14ac:dyDescent="0.25">
      <c r="A20" s="10"/>
      <c r="B20" s="17">
        <v>1</v>
      </c>
      <c r="C20" s="76" t="s">
        <v>131</v>
      </c>
      <c r="D20" s="76"/>
      <c r="E20" s="76"/>
      <c r="F20" s="10"/>
    </row>
    <row r="21" spans="1:6" ht="21.95" customHeight="1" x14ac:dyDescent="0.25">
      <c r="A21" s="10"/>
      <c r="B21" s="25">
        <v>2</v>
      </c>
      <c r="C21" s="68" t="s">
        <v>132</v>
      </c>
      <c r="D21" s="68"/>
      <c r="E21" s="68"/>
      <c r="F21" s="10"/>
    </row>
    <row r="22" spans="1:6" ht="21.95" customHeight="1" x14ac:dyDescent="0.25">
      <c r="A22" s="10"/>
      <c r="B22" s="25">
        <v>3</v>
      </c>
      <c r="C22" s="68" t="s">
        <v>133</v>
      </c>
      <c r="D22" s="68"/>
      <c r="E22" s="68"/>
      <c r="F22" s="10"/>
    </row>
    <row r="23" spans="1:6" ht="33.950000000000003" customHeight="1" x14ac:dyDescent="0.25">
      <c r="A23" s="10"/>
      <c r="B23" s="25">
        <v>4</v>
      </c>
      <c r="C23" s="68" t="s">
        <v>134</v>
      </c>
      <c r="D23" s="68"/>
      <c r="E23" s="68"/>
      <c r="F23" s="10"/>
    </row>
    <row r="24" spans="1:6" ht="33.950000000000003" customHeight="1" x14ac:dyDescent="0.25">
      <c r="A24" s="10"/>
      <c r="B24" s="25">
        <v>5</v>
      </c>
      <c r="C24" s="68" t="s">
        <v>135</v>
      </c>
      <c r="D24" s="68"/>
      <c r="E24" s="68"/>
      <c r="F24" s="10"/>
    </row>
    <row r="25" spans="1:6" ht="33.950000000000003" customHeight="1" x14ac:dyDescent="0.25">
      <c r="A25" s="10"/>
      <c r="B25" s="56">
        <v>6</v>
      </c>
      <c r="C25" s="69" t="s">
        <v>136</v>
      </c>
      <c r="D25" s="69"/>
      <c r="E25" s="69"/>
      <c r="F25" s="10"/>
    </row>
    <row r="26" spans="1:6" ht="9.9499999999999993" customHeight="1" x14ac:dyDescent="0.25">
      <c r="A26" s="10"/>
      <c r="B26" s="10"/>
      <c r="C26" s="10"/>
      <c r="D26" s="10"/>
      <c r="E26" s="10"/>
      <c r="F26" s="10"/>
    </row>
    <row r="27" spans="1:6" ht="21.95" customHeight="1" x14ac:dyDescent="0.25">
      <c r="A27" s="10"/>
      <c r="B27" s="41" t="s">
        <v>137</v>
      </c>
      <c r="C27" s="41"/>
      <c r="D27" s="41"/>
      <c r="E27" s="41"/>
      <c r="F27" s="10"/>
    </row>
    <row r="28" spans="1:6" ht="21.95" customHeight="1" x14ac:dyDescent="0.25">
      <c r="A28" s="10"/>
      <c r="B28" s="70" t="s">
        <v>138</v>
      </c>
      <c r="C28" s="71"/>
      <c r="D28" s="76" t="s">
        <v>139</v>
      </c>
      <c r="E28" s="76"/>
      <c r="F28" s="10"/>
    </row>
    <row r="29" spans="1:6" ht="21.95" customHeight="1" x14ac:dyDescent="0.25">
      <c r="A29" s="10"/>
      <c r="B29" s="79" t="s">
        <v>140</v>
      </c>
      <c r="C29" s="80"/>
      <c r="D29" s="68" t="s">
        <v>141</v>
      </c>
      <c r="E29" s="68"/>
      <c r="F29" s="10"/>
    </row>
    <row r="30" spans="1:6" ht="21.95" customHeight="1" x14ac:dyDescent="0.25">
      <c r="A30" s="10"/>
      <c r="B30" s="79" t="s">
        <v>142</v>
      </c>
      <c r="C30" s="80"/>
      <c r="D30" s="68" t="s">
        <v>143</v>
      </c>
      <c r="E30" s="68"/>
      <c r="F30" s="10"/>
    </row>
    <row r="31" spans="1:6" ht="21.95" customHeight="1" x14ac:dyDescent="0.25">
      <c r="A31" s="10"/>
      <c r="B31" s="72" t="s">
        <v>144</v>
      </c>
      <c r="C31" s="73"/>
      <c r="D31" s="69" t="s">
        <v>145</v>
      </c>
      <c r="E31" s="69"/>
      <c r="F31" s="10"/>
    </row>
    <row r="32" spans="1:6" ht="9.9499999999999993" customHeight="1" x14ac:dyDescent="0.25">
      <c r="A32" s="10"/>
      <c r="B32" s="10"/>
      <c r="C32" s="10"/>
      <c r="D32" s="10"/>
      <c r="E32" s="10"/>
      <c r="F32" s="10"/>
    </row>
    <row r="33" spans="1:6" ht="21.95" customHeight="1" x14ac:dyDescent="0.25">
      <c r="A33" s="10"/>
      <c r="B33" s="41" t="s">
        <v>146</v>
      </c>
      <c r="C33" s="41"/>
      <c r="D33" s="41"/>
      <c r="E33" s="41"/>
      <c r="F33" s="10"/>
    </row>
    <row r="34" spans="1:6" ht="21.95" customHeight="1" x14ac:dyDescent="0.25">
      <c r="A34" s="10"/>
      <c r="B34" s="77" t="s">
        <v>13</v>
      </c>
      <c r="C34" s="77"/>
      <c r="D34" s="76" t="s">
        <v>147</v>
      </c>
      <c r="E34" s="76"/>
      <c r="F34" s="10"/>
    </row>
    <row r="35" spans="1:6" ht="21.95" customHeight="1" x14ac:dyDescent="0.25">
      <c r="A35" s="10"/>
      <c r="B35" s="78" t="s">
        <v>96</v>
      </c>
      <c r="C35" s="78"/>
      <c r="D35" s="68" t="s">
        <v>148</v>
      </c>
      <c r="E35" s="68"/>
      <c r="F35" s="10"/>
    </row>
    <row r="36" spans="1:6" ht="21.95" customHeight="1" x14ac:dyDescent="0.25">
      <c r="A36" s="10"/>
      <c r="B36" s="74" t="s">
        <v>43</v>
      </c>
      <c r="C36" s="74"/>
      <c r="D36" s="68" t="s">
        <v>149</v>
      </c>
      <c r="E36" s="68"/>
      <c r="F36" s="10"/>
    </row>
    <row r="37" spans="1:6" ht="21.95" customHeight="1" x14ac:dyDescent="0.25">
      <c r="A37" s="10"/>
      <c r="B37" s="75" t="s">
        <v>78</v>
      </c>
      <c r="C37" s="75"/>
      <c r="D37" s="69" t="s">
        <v>150</v>
      </c>
      <c r="E37" s="69"/>
      <c r="F37" s="10"/>
    </row>
    <row r="38" spans="1:6" ht="9.9499999999999993" customHeight="1" x14ac:dyDescent="0.25">
      <c r="A38" s="10"/>
      <c r="B38" s="10"/>
      <c r="C38" s="10"/>
      <c r="D38" s="10"/>
      <c r="E38" s="10"/>
      <c r="F38" s="10"/>
    </row>
    <row r="39" spans="1:6" ht="21.95" customHeight="1" x14ac:dyDescent="0.25">
      <c r="A39" s="10"/>
      <c r="B39" s="41" t="s">
        <v>151</v>
      </c>
      <c r="C39" s="41"/>
      <c r="D39" s="41"/>
      <c r="E39" s="41"/>
      <c r="F39" s="10"/>
    </row>
    <row r="40" spans="1:6" ht="21.95" customHeight="1" x14ac:dyDescent="0.25">
      <c r="A40" s="10"/>
      <c r="B40" s="64" t="s">
        <v>152</v>
      </c>
      <c r="C40" s="76" t="s">
        <v>153</v>
      </c>
      <c r="D40" s="76"/>
      <c r="E40" s="76"/>
      <c r="F40" s="10"/>
    </row>
    <row r="41" spans="1:6" ht="21.95" customHeight="1" x14ac:dyDescent="0.25">
      <c r="A41" s="10"/>
      <c r="B41" s="65" t="s">
        <v>152</v>
      </c>
      <c r="C41" s="68" t="s">
        <v>154</v>
      </c>
      <c r="D41" s="68"/>
      <c r="E41" s="68"/>
      <c r="F41" s="10"/>
    </row>
    <row r="42" spans="1:6" ht="21.95" customHeight="1" x14ac:dyDescent="0.25">
      <c r="A42" s="10"/>
      <c r="B42" s="65" t="s">
        <v>152</v>
      </c>
      <c r="C42" s="68" t="s">
        <v>155</v>
      </c>
      <c r="D42" s="68"/>
      <c r="E42" s="68"/>
      <c r="F42" s="10"/>
    </row>
    <row r="43" spans="1:6" ht="21.95" customHeight="1" x14ac:dyDescent="0.25">
      <c r="A43" s="10"/>
      <c r="B43" s="66" t="s">
        <v>156</v>
      </c>
      <c r="C43" s="68" t="s">
        <v>157</v>
      </c>
      <c r="D43" s="68"/>
      <c r="E43" s="68"/>
      <c r="F43" s="10"/>
    </row>
    <row r="44" spans="1:6" ht="21.95" customHeight="1" x14ac:dyDescent="0.25">
      <c r="A44" s="10"/>
      <c r="B44" s="66" t="s">
        <v>156</v>
      </c>
      <c r="C44" s="68" t="s">
        <v>158</v>
      </c>
      <c r="D44" s="68"/>
      <c r="E44" s="68"/>
      <c r="F44" s="10"/>
    </row>
    <row r="45" spans="1:6" ht="21.95" customHeight="1" x14ac:dyDescent="0.25">
      <c r="A45" s="10"/>
      <c r="B45" s="67" t="s">
        <v>156</v>
      </c>
      <c r="C45" s="69" t="s">
        <v>159</v>
      </c>
      <c r="D45" s="69"/>
      <c r="E45" s="69"/>
      <c r="F45" s="10"/>
    </row>
    <row r="46" spans="1:6" ht="9.9499999999999993" customHeight="1" x14ac:dyDescent="0.25">
      <c r="A46" s="10"/>
      <c r="B46" s="10"/>
      <c r="C46" s="10"/>
      <c r="D46" s="10"/>
      <c r="E46" s="10"/>
      <c r="F46" s="10"/>
    </row>
    <row r="47" spans="1:6" ht="21.95" customHeight="1" x14ac:dyDescent="0.25">
      <c r="A47" s="10"/>
      <c r="B47" s="41" t="s">
        <v>160</v>
      </c>
      <c r="C47" s="41"/>
      <c r="D47" s="41"/>
      <c r="E47" s="41"/>
      <c r="F47" s="10"/>
    </row>
    <row r="48" spans="1:6" ht="20.100000000000001" customHeight="1" x14ac:dyDescent="0.25">
      <c r="A48" s="10"/>
      <c r="B48" s="70" t="s">
        <v>1</v>
      </c>
      <c r="C48" s="71"/>
      <c r="D48" s="71"/>
      <c r="E48" s="71"/>
      <c r="F48" s="10"/>
    </row>
    <row r="49" spans="1:6" ht="20.100000000000001" customHeight="1" x14ac:dyDescent="0.25">
      <c r="A49" s="10"/>
      <c r="B49" s="72" t="s">
        <v>161</v>
      </c>
      <c r="C49" s="73"/>
      <c r="D49" s="73"/>
      <c r="E49" s="73"/>
      <c r="F49" s="10"/>
    </row>
    <row r="50" spans="1:6" ht="20.100000000000001" customHeight="1" x14ac:dyDescent="0.25">
      <c r="A50" s="10"/>
      <c r="B50" s="10"/>
      <c r="C50" s="10"/>
      <c r="D50" s="10"/>
      <c r="E50" s="10"/>
      <c r="F50" s="10"/>
    </row>
    <row r="51" spans="1:6" ht="20.100000000000001" customHeight="1" x14ac:dyDescent="0.25">
      <c r="A51" s="10"/>
      <c r="B51" s="10"/>
      <c r="C51" s="10"/>
      <c r="D51" s="10"/>
      <c r="E51" s="10"/>
      <c r="F51" s="10"/>
    </row>
    <row r="52" spans="1:6" ht="20.100000000000001" customHeight="1" x14ac:dyDescent="0.25">
      <c r="A52" s="10"/>
      <c r="B52" s="10"/>
      <c r="C52" s="10"/>
      <c r="D52" s="10"/>
      <c r="E52" s="10"/>
      <c r="F52" s="10"/>
    </row>
    <row r="53" spans="1:6" ht="20.100000000000001" customHeight="1" x14ac:dyDescent="0.25">
      <c r="A53" s="10"/>
      <c r="B53" s="10"/>
      <c r="C53" s="10"/>
      <c r="D53" s="10"/>
      <c r="E53" s="10"/>
      <c r="F53" s="10"/>
    </row>
    <row r="54" spans="1:6" ht="20.100000000000001" customHeight="1" x14ac:dyDescent="0.25">
      <c r="A54" s="10"/>
      <c r="B54" s="10"/>
      <c r="C54" s="10"/>
      <c r="D54" s="10"/>
      <c r="E54" s="10"/>
      <c r="F54" s="10"/>
    </row>
    <row r="55" spans="1:6" ht="20.100000000000001" customHeight="1" x14ac:dyDescent="0.25">
      <c r="A55" s="10"/>
      <c r="B55" s="10"/>
      <c r="C55" s="10"/>
      <c r="D55" s="10"/>
      <c r="E55" s="10"/>
      <c r="F55" s="10"/>
    </row>
    <row r="56" spans="1:6" ht="20.100000000000001" customHeight="1" x14ac:dyDescent="0.25">
      <c r="A56" s="10"/>
      <c r="B56" s="10"/>
      <c r="C56" s="10"/>
      <c r="D56" s="10"/>
      <c r="E56" s="10"/>
      <c r="F56" s="10"/>
    </row>
    <row r="57" spans="1:6" ht="20.100000000000001" customHeight="1" x14ac:dyDescent="0.25">
      <c r="A57" s="10"/>
      <c r="B57" s="10"/>
      <c r="C57" s="10"/>
      <c r="D57" s="10"/>
      <c r="E57" s="10"/>
      <c r="F57" s="10"/>
    </row>
    <row r="58" spans="1:6" ht="20.100000000000001" customHeight="1" x14ac:dyDescent="0.25">
      <c r="A58" s="10"/>
      <c r="B58" s="10"/>
      <c r="C58" s="10"/>
      <c r="D58" s="10"/>
      <c r="E58" s="10"/>
      <c r="F58" s="10"/>
    </row>
    <row r="59" spans="1:6" ht="20.100000000000001" customHeight="1" x14ac:dyDescent="0.25">
      <c r="A59" s="10"/>
      <c r="B59" s="10"/>
      <c r="C59" s="10"/>
      <c r="D59" s="10"/>
      <c r="E59" s="10"/>
      <c r="F59" s="10"/>
    </row>
    <row r="60" spans="1:6" ht="20.100000000000001" customHeight="1" x14ac:dyDescent="0.25">
      <c r="A60" s="10"/>
      <c r="B60" s="10"/>
      <c r="C60" s="10"/>
      <c r="D60" s="10"/>
      <c r="E60" s="10"/>
      <c r="F60" s="10"/>
    </row>
  </sheetData>
  <mergeCells count="31">
    <mergeCell ref="B30:C30"/>
    <mergeCell ref="D30:E30"/>
    <mergeCell ref="B5:E5"/>
    <mergeCell ref="C20:E20"/>
    <mergeCell ref="C21:E21"/>
    <mergeCell ref="C22:E22"/>
    <mergeCell ref="C23:E23"/>
    <mergeCell ref="C24:E24"/>
    <mergeCell ref="C25:E25"/>
    <mergeCell ref="B28:C28"/>
    <mergeCell ref="D28:E28"/>
    <mergeCell ref="B29:C29"/>
    <mergeCell ref="D29:E29"/>
    <mergeCell ref="B31:C31"/>
    <mergeCell ref="D31:E31"/>
    <mergeCell ref="B34:C34"/>
    <mergeCell ref="D34:E34"/>
    <mergeCell ref="B35:C35"/>
    <mergeCell ref="D35:E35"/>
    <mergeCell ref="B49:E49"/>
    <mergeCell ref="B36:C36"/>
    <mergeCell ref="D36:E36"/>
    <mergeCell ref="B37:C37"/>
    <mergeCell ref="D37:E37"/>
    <mergeCell ref="C40:E40"/>
    <mergeCell ref="C41:E41"/>
    <mergeCell ref="C42:E42"/>
    <mergeCell ref="C43:E43"/>
    <mergeCell ref="C44:E44"/>
    <mergeCell ref="C45:E45"/>
    <mergeCell ref="B48:E48"/>
  </mergeCells>
  <hyperlinks>
    <hyperlink ref="B28" location="'How-To'!A1" tooltip="Go to How-To" display="How-To" xr:uid="{78251C1C-BE80-4D21-AB1B-956D652D210E}"/>
    <hyperlink ref="B29" location="'A3 Report'!A1" tooltip="Go to A3 Report" display="A3 Report" xr:uid="{4944E025-7CAE-4EBE-A1BE-D597809A4897}"/>
    <hyperlink ref="B30" location="'A3 Log'!A1" tooltip="Go to A3 Log" display="A3 Log" xr:uid="{0241C793-FBFA-45A1-B6C9-A70AC7ACA1B0}"/>
    <hyperlink ref="B31" location="'Dashboard'!A1" tooltip="Go to Dashboard" display="Dashboard" xr:uid="{0B38489F-15EC-4066-8187-A6680E17FD14}"/>
    <hyperlink ref="B48" r:id="rId1" tooltip="https://sixsigmakaizen.com/body-of-knowledge/a3-problem-solving/" xr:uid="{70F84048-A1D0-451A-ABE1-51FE3EFA883B}"/>
    <hyperlink ref="B49" r:id="rId2" tooltip="https://sixsigmakaizen.com/tools/a3-problem-solving-builder/" xr:uid="{9F8BC4CD-F9C2-4889-BEFB-3233089481B0}"/>
  </hyperlinks>
  <printOptions horizontalCentered="1"/>
  <pageMargins left="0.75" right="0.75" top="1" bottom="1" header="0.5" footer="0.5"/>
  <pageSetup scale="6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864"/>
    <pageSetUpPr fitToPage="1"/>
  </sheetPr>
  <dimension ref="A1:L33"/>
  <sheetViews>
    <sheetView showGridLines="0" showRowColHeaders="0" zoomScale="85" workbookViewId="0">
      <selection activeCell="B2" sqref="B2:E2"/>
    </sheetView>
  </sheetViews>
  <sheetFormatPr defaultRowHeight="15" x14ac:dyDescent="0.25"/>
  <cols>
    <col min="1" max="12" width="12.5703125" customWidth="1"/>
  </cols>
  <sheetData>
    <row r="1" spans="1:12" ht="72" customHeight="1" x14ac:dyDescent="0.35">
      <c r="A1" s="118" t="s">
        <v>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2" ht="18.95" customHeight="1" x14ac:dyDescent="0.25">
      <c r="A2" s="2" t="s">
        <v>3</v>
      </c>
      <c r="B2" s="110"/>
      <c r="C2" s="110"/>
      <c r="D2" s="110"/>
      <c r="E2" s="110"/>
      <c r="F2" s="2" t="s">
        <v>4</v>
      </c>
      <c r="G2" s="110"/>
      <c r="H2" s="110"/>
      <c r="I2" s="2" t="s">
        <v>15</v>
      </c>
      <c r="J2" s="111"/>
      <c r="K2" s="110"/>
      <c r="L2" s="112"/>
    </row>
    <row r="3" spans="1:12" ht="18.95" customHeight="1" x14ac:dyDescent="0.25">
      <c r="A3" s="3" t="s">
        <v>5</v>
      </c>
      <c r="B3" s="113"/>
      <c r="C3" s="113"/>
      <c r="D3" s="113"/>
      <c r="E3" s="113"/>
      <c r="F3" s="3" t="s">
        <v>16</v>
      </c>
      <c r="G3" s="113"/>
      <c r="H3" s="113"/>
      <c r="I3" s="3" t="s">
        <v>8</v>
      </c>
      <c r="J3" s="114"/>
      <c r="K3" s="113"/>
      <c r="L3" s="115"/>
    </row>
    <row r="4" spans="1:12" ht="18.95" customHeight="1" x14ac:dyDescent="0.25">
      <c r="A4" s="4" t="s">
        <v>14</v>
      </c>
      <c r="B4" s="73"/>
      <c r="C4" s="73"/>
      <c r="D4" s="73"/>
      <c r="E4" s="73"/>
      <c r="F4" s="4" t="s">
        <v>7</v>
      </c>
      <c r="G4" s="73" t="s">
        <v>13</v>
      </c>
      <c r="H4" s="73"/>
      <c r="I4" s="4" t="s">
        <v>42</v>
      </c>
      <c r="J4" s="116" t="str">
        <f ca="1">IFERROR(IF(OR(J3="",G4="Closed"),"",J3-TODAY()),"")</f>
        <v/>
      </c>
      <c r="K4" s="73"/>
      <c r="L4" s="117"/>
    </row>
    <row r="5" spans="1:12" ht="6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100000000000001" customHeight="1" x14ac:dyDescent="0.25">
      <c r="A6" s="86" t="s">
        <v>18</v>
      </c>
      <c r="B6" s="87"/>
      <c r="C6" s="87"/>
      <c r="D6" s="87"/>
      <c r="E6" s="87"/>
      <c r="F6" s="87"/>
      <c r="G6" s="86" t="s">
        <v>20</v>
      </c>
      <c r="H6" s="87"/>
      <c r="I6" s="87"/>
      <c r="J6" s="87"/>
      <c r="K6" s="87"/>
      <c r="L6" s="88"/>
    </row>
    <row r="7" spans="1:12" ht="24" customHeight="1" x14ac:dyDescent="0.25">
      <c r="A7" s="89" t="s">
        <v>19</v>
      </c>
      <c r="B7" s="90"/>
      <c r="C7" s="90"/>
      <c r="D7" s="90"/>
      <c r="E7" s="90"/>
      <c r="F7" s="90"/>
      <c r="G7" s="89" t="s">
        <v>21</v>
      </c>
      <c r="H7" s="90"/>
      <c r="I7" s="90"/>
      <c r="J7" s="90"/>
      <c r="K7" s="90"/>
      <c r="L7" s="91"/>
    </row>
    <row r="8" spans="1:12" ht="63.95" customHeight="1" x14ac:dyDescent="0.25">
      <c r="A8" s="92"/>
      <c r="B8" s="93"/>
      <c r="C8" s="93"/>
      <c r="D8" s="93"/>
      <c r="E8" s="93"/>
      <c r="F8" s="93"/>
      <c r="G8" s="92"/>
      <c r="H8" s="93"/>
      <c r="I8" s="93"/>
      <c r="J8" s="93"/>
      <c r="K8" s="93"/>
      <c r="L8" s="94"/>
    </row>
    <row r="9" spans="1:12" ht="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 x14ac:dyDescent="0.25">
      <c r="A10" s="86" t="s">
        <v>22</v>
      </c>
      <c r="B10" s="87"/>
      <c r="C10" s="87"/>
      <c r="D10" s="87"/>
      <c r="E10" s="87"/>
      <c r="F10" s="87"/>
      <c r="G10" s="86" t="s">
        <v>24</v>
      </c>
      <c r="H10" s="87"/>
      <c r="I10" s="87"/>
      <c r="J10" s="87"/>
      <c r="K10" s="87"/>
      <c r="L10" s="88"/>
    </row>
    <row r="11" spans="1:12" ht="24" customHeight="1" x14ac:dyDescent="0.25">
      <c r="A11" s="89" t="s">
        <v>23</v>
      </c>
      <c r="B11" s="90"/>
      <c r="C11" s="90"/>
      <c r="D11" s="90"/>
      <c r="E11" s="90"/>
      <c r="F11" s="90"/>
      <c r="G11" s="89" t="s">
        <v>25</v>
      </c>
      <c r="H11" s="90"/>
      <c r="I11" s="90"/>
      <c r="J11" s="90"/>
      <c r="K11" s="90"/>
      <c r="L11" s="91"/>
    </row>
    <row r="12" spans="1:12" ht="63.95" customHeight="1" x14ac:dyDescent="0.25">
      <c r="A12" s="92"/>
      <c r="B12" s="93"/>
      <c r="C12" s="93"/>
      <c r="D12" s="93"/>
      <c r="E12" s="93"/>
      <c r="F12" s="93"/>
      <c r="G12" s="92"/>
      <c r="H12" s="93"/>
      <c r="I12" s="93"/>
      <c r="J12" s="93"/>
      <c r="K12" s="93"/>
      <c r="L12" s="94"/>
    </row>
    <row r="13" spans="1:12" ht="6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100000000000001" customHeight="1" x14ac:dyDescent="0.25">
      <c r="A14" s="86" t="s">
        <v>26</v>
      </c>
      <c r="B14" s="87"/>
      <c r="C14" s="87"/>
      <c r="D14" s="87"/>
      <c r="E14" s="87"/>
      <c r="F14" s="87"/>
      <c r="G14" s="86" t="s">
        <v>28</v>
      </c>
      <c r="H14" s="87"/>
      <c r="I14" s="87"/>
      <c r="J14" s="87"/>
      <c r="K14" s="87"/>
      <c r="L14" s="88"/>
    </row>
    <row r="15" spans="1:12" ht="24" customHeight="1" x14ac:dyDescent="0.25">
      <c r="A15" s="89" t="s">
        <v>27</v>
      </c>
      <c r="B15" s="90"/>
      <c r="C15" s="90"/>
      <c r="D15" s="90"/>
      <c r="E15" s="90"/>
      <c r="F15" s="90"/>
      <c r="G15" s="89" t="s">
        <v>29</v>
      </c>
      <c r="H15" s="90"/>
      <c r="I15" s="90"/>
      <c r="J15" s="90"/>
      <c r="K15" s="90"/>
      <c r="L15" s="91"/>
    </row>
    <row r="16" spans="1:12" ht="63.95" customHeight="1" x14ac:dyDescent="0.25">
      <c r="A16" s="92"/>
      <c r="B16" s="93"/>
      <c r="C16" s="93"/>
      <c r="D16" s="93"/>
      <c r="E16" s="93"/>
      <c r="F16" s="93"/>
      <c r="G16" s="92"/>
      <c r="H16" s="93"/>
      <c r="I16" s="93"/>
      <c r="J16" s="93"/>
      <c r="K16" s="93"/>
      <c r="L16" s="94"/>
    </row>
    <row r="17" spans="1:12" ht="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0.100000000000001" customHeight="1" x14ac:dyDescent="0.25">
      <c r="A18" s="86" t="s">
        <v>30</v>
      </c>
      <c r="B18" s="87"/>
      <c r="C18" s="87"/>
      <c r="D18" s="87"/>
      <c r="E18" s="87"/>
      <c r="F18" s="87"/>
      <c r="G18" s="86" t="s">
        <v>32</v>
      </c>
      <c r="H18" s="87"/>
      <c r="I18" s="87"/>
      <c r="J18" s="87"/>
      <c r="K18" s="87"/>
      <c r="L18" s="88"/>
    </row>
    <row r="19" spans="1:12" ht="24" customHeight="1" x14ac:dyDescent="0.25">
      <c r="A19" s="89" t="s">
        <v>31</v>
      </c>
      <c r="B19" s="90"/>
      <c r="C19" s="90"/>
      <c r="D19" s="90"/>
      <c r="E19" s="90"/>
      <c r="F19" s="90"/>
      <c r="G19" s="89" t="s">
        <v>33</v>
      </c>
      <c r="H19" s="90"/>
      <c r="I19" s="90"/>
      <c r="J19" s="90"/>
      <c r="K19" s="90"/>
      <c r="L19" s="91"/>
    </row>
    <row r="20" spans="1:12" ht="15" customHeight="1" x14ac:dyDescent="0.25">
      <c r="A20" s="95" t="s">
        <v>36</v>
      </c>
      <c r="B20" s="96"/>
      <c r="C20" s="96"/>
      <c r="D20" s="97" t="s">
        <v>4</v>
      </c>
      <c r="E20" s="96"/>
      <c r="F20" s="5" t="s">
        <v>37</v>
      </c>
      <c r="G20" s="107"/>
      <c r="H20" s="107"/>
      <c r="I20" s="107"/>
      <c r="J20" s="107"/>
      <c r="K20" s="107"/>
      <c r="L20" s="108"/>
    </row>
    <row r="21" spans="1:12" ht="15" customHeight="1" x14ac:dyDescent="0.25">
      <c r="A21" s="98"/>
      <c r="B21" s="99"/>
      <c r="C21" s="99"/>
      <c r="D21" s="100"/>
      <c r="E21" s="99"/>
      <c r="F21" s="6"/>
      <c r="G21" s="107"/>
      <c r="H21" s="107"/>
      <c r="I21" s="107"/>
      <c r="J21" s="107"/>
      <c r="K21" s="107"/>
      <c r="L21" s="108"/>
    </row>
    <row r="22" spans="1:12" ht="15" customHeight="1" x14ac:dyDescent="0.25">
      <c r="A22" s="101"/>
      <c r="B22" s="102"/>
      <c r="C22" s="102"/>
      <c r="D22" s="103"/>
      <c r="E22" s="102"/>
      <c r="F22" s="7"/>
      <c r="G22" s="107"/>
      <c r="H22" s="107"/>
      <c r="I22" s="107"/>
      <c r="J22" s="107"/>
      <c r="K22" s="107"/>
      <c r="L22" s="108"/>
    </row>
    <row r="23" spans="1:12" ht="15" customHeight="1" x14ac:dyDescent="0.25">
      <c r="A23" s="101"/>
      <c r="B23" s="102"/>
      <c r="C23" s="102"/>
      <c r="D23" s="103"/>
      <c r="E23" s="102"/>
      <c r="F23" s="7"/>
      <c r="G23" s="107"/>
      <c r="H23" s="107"/>
      <c r="I23" s="107"/>
      <c r="J23" s="107"/>
      <c r="K23" s="107"/>
      <c r="L23" s="108"/>
    </row>
    <row r="24" spans="1:12" ht="15" customHeight="1" x14ac:dyDescent="0.25">
      <c r="A24" s="101"/>
      <c r="B24" s="102"/>
      <c r="C24" s="102"/>
      <c r="D24" s="103"/>
      <c r="E24" s="102"/>
      <c r="F24" s="7"/>
      <c r="G24" s="107"/>
      <c r="H24" s="107"/>
      <c r="I24" s="107"/>
      <c r="J24" s="107"/>
      <c r="K24" s="107"/>
      <c r="L24" s="108"/>
    </row>
    <row r="25" spans="1:12" ht="15" customHeight="1" x14ac:dyDescent="0.25">
      <c r="A25" s="104"/>
      <c r="B25" s="105"/>
      <c r="C25" s="105"/>
      <c r="D25" s="106"/>
      <c r="E25" s="105"/>
      <c r="F25" s="8"/>
      <c r="G25" s="93"/>
      <c r="H25" s="93"/>
      <c r="I25" s="93"/>
      <c r="J25" s="93"/>
      <c r="K25" s="93"/>
      <c r="L25" s="94"/>
    </row>
    <row r="26" spans="1:12" ht="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0.100000000000001" customHeight="1" x14ac:dyDescent="0.25">
      <c r="A27" s="86" t="s">
        <v>34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8"/>
    </row>
    <row r="28" spans="1:12" ht="24" customHeight="1" x14ac:dyDescent="0.25">
      <c r="A28" s="89" t="s">
        <v>35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1"/>
    </row>
    <row r="29" spans="1:12" ht="44.1" customHeight="1" x14ac:dyDescent="0.25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4"/>
    </row>
    <row r="30" spans="1:12" ht="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1.95" customHeight="1" x14ac:dyDescent="0.25">
      <c r="A31" s="9" t="s">
        <v>38</v>
      </c>
      <c r="B31" s="82"/>
      <c r="C31" s="82"/>
      <c r="D31" s="82"/>
      <c r="E31" s="9" t="s">
        <v>39</v>
      </c>
      <c r="F31" s="82"/>
      <c r="G31" s="82"/>
      <c r="H31" s="82"/>
      <c r="I31" s="9" t="s">
        <v>40</v>
      </c>
      <c r="J31" s="83"/>
      <c r="K31" s="83"/>
      <c r="L31" s="84"/>
    </row>
    <row r="32" spans="1:12" ht="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4.1" customHeight="1" x14ac:dyDescent="0.25">
      <c r="A33" s="85" t="s">
        <v>41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</row>
  </sheetData>
  <mergeCells count="52">
    <mergeCell ref="G15:L15"/>
    <mergeCell ref="G16:L16"/>
    <mergeCell ref="A14:F14"/>
    <mergeCell ref="A15:F15"/>
    <mergeCell ref="A16:F16"/>
    <mergeCell ref="A1:L1"/>
    <mergeCell ref="A6:F6"/>
    <mergeCell ref="B2:E2"/>
    <mergeCell ref="G2:H2"/>
    <mergeCell ref="J2:L2"/>
    <mergeCell ref="B3:E3"/>
    <mergeCell ref="G3:H3"/>
    <mergeCell ref="J3:L3"/>
    <mergeCell ref="G6:L6"/>
    <mergeCell ref="B4:E4"/>
    <mergeCell ref="G4:H4"/>
    <mergeCell ref="J4:L4"/>
    <mergeCell ref="G14:L14"/>
    <mergeCell ref="A7:F7"/>
    <mergeCell ref="G12:L12"/>
    <mergeCell ref="A12:F12"/>
    <mergeCell ref="G7:L7"/>
    <mergeCell ref="A8:F8"/>
    <mergeCell ref="G8:L8"/>
    <mergeCell ref="A10:F10"/>
    <mergeCell ref="G10:L10"/>
    <mergeCell ref="A11:F11"/>
    <mergeCell ref="G11:L11"/>
    <mergeCell ref="A18:F18"/>
    <mergeCell ref="A19:F19"/>
    <mergeCell ref="G18:L18"/>
    <mergeCell ref="G19:L19"/>
    <mergeCell ref="G20:L25"/>
    <mergeCell ref="A23:C23"/>
    <mergeCell ref="D23:E23"/>
    <mergeCell ref="A24:C24"/>
    <mergeCell ref="D24:E24"/>
    <mergeCell ref="A25:C25"/>
    <mergeCell ref="D25:E25"/>
    <mergeCell ref="A20:C20"/>
    <mergeCell ref="D20:E20"/>
    <mergeCell ref="A21:C21"/>
    <mergeCell ref="D21:E21"/>
    <mergeCell ref="A22:C22"/>
    <mergeCell ref="D22:E22"/>
    <mergeCell ref="B31:D31"/>
    <mergeCell ref="F31:H31"/>
    <mergeCell ref="J31:L31"/>
    <mergeCell ref="A33:L33"/>
    <mergeCell ref="A27:L27"/>
    <mergeCell ref="A28:L28"/>
    <mergeCell ref="A29:L29"/>
  </mergeCells>
  <conditionalFormatting sqref="G4:H4">
    <cfRule type="expression" dxfId="17" priority="1">
      <formula>$G$4="Open"</formula>
    </cfRule>
    <cfRule type="expression" dxfId="16" priority="2">
      <formula>$G$4="On Track"</formula>
    </cfRule>
    <cfRule type="expression" dxfId="15" priority="3">
      <formula>$G$4="At Risk"</formula>
    </cfRule>
    <cfRule type="expression" dxfId="14" priority="4">
      <formula>$G$4="Closed"</formula>
    </cfRule>
  </conditionalFormatting>
  <conditionalFormatting sqref="J4:L4">
    <cfRule type="expression" dxfId="13" priority="5">
      <formula>AND(ISNUMBER($J$4),$J$4&lt;0)</formula>
    </cfRule>
  </conditionalFormatting>
  <dataValidations count="2">
    <dataValidation type="list" allowBlank="1" showInputMessage="1" showErrorMessage="1" errorTitle="Invalid status" error="Choose Open, On Track, At Risk or Closed." promptTitle="Status" prompt="Open, On Track, At Risk or Closed." sqref="G4" xr:uid="{F563C7EC-8490-469E-B2D0-36228C47081E}">
      <formula1>"Open,On Track,At Risk,Closed"</formula1>
    </dataValidation>
    <dataValidation type="date" operator="greaterThan" allowBlank="1" showInputMessage="1" showErrorMessage="1" errorTitle="Date expected" error="Enter a valid date, e.g. 2026-10-31." sqref="F21:F25 J31 J2:J3" xr:uid="{53C33CDB-6713-416E-B260-E32E4666BB48}">
      <formula1>36526</formula1>
    </dataValidation>
  </dataValidations>
  <printOptions horizontalCentered="1"/>
  <pageMargins left="0.3888888888888889" right="0.3888888888888889" top="0.3888888888888889" bottom="0.5" header="0.5" footer="0.5"/>
  <pageSetup orientation="landscape" r:id="rId1"/>
  <headerFooter>
    <oddFooter>&amp;L&amp;8&amp;A&amp;R&amp;8Printed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F5597"/>
    <pageSetUpPr fitToPage="1"/>
  </sheetPr>
  <dimension ref="A1:P29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:E2"/>
    </sheetView>
  </sheetViews>
  <sheetFormatPr defaultRowHeight="15" x14ac:dyDescent="0.25"/>
  <cols>
    <col min="1" max="1" width="13.28515625" customWidth="1"/>
    <col min="2" max="2" width="41.85546875" customWidth="1"/>
    <col min="3" max="5" width="19" customWidth="1"/>
    <col min="6" max="6" width="13.7109375" customWidth="1"/>
    <col min="7" max="7" width="19.85546875" customWidth="1"/>
    <col min="8" max="8" width="19" customWidth="1"/>
    <col min="9" max="9" width="18.28515625" customWidth="1"/>
    <col min="10" max="10" width="19" customWidth="1"/>
    <col min="11" max="11" width="17.5703125" customWidth="1"/>
    <col min="12" max="12" width="21.28515625" customWidth="1"/>
    <col min="13" max="13" width="19" customWidth="1"/>
    <col min="14" max="15" width="43.85546875" customWidth="1"/>
    <col min="16" max="16" width="38.140625" customWidth="1"/>
  </cols>
  <sheetData>
    <row r="1" spans="1:16" ht="39.950000000000003" customHeight="1" x14ac:dyDescent="0.25">
      <c r="A1" s="12" t="s">
        <v>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7.95" customHeight="1" x14ac:dyDescent="0.25">
      <c r="A2" s="14" t="s">
        <v>73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0.100000000000001" customHeight="1" x14ac:dyDescent="0.25">
      <c r="A3" s="15" t="s">
        <v>74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32.1" customHeight="1" x14ac:dyDescent="0.25">
      <c r="A4" s="16" t="s">
        <v>14</v>
      </c>
      <c r="B4" s="34" t="s">
        <v>3</v>
      </c>
      <c r="C4" s="34" t="s">
        <v>4</v>
      </c>
      <c r="D4" s="34" t="s">
        <v>16</v>
      </c>
      <c r="E4" s="34" t="s">
        <v>5</v>
      </c>
      <c r="F4" s="16" t="s">
        <v>44</v>
      </c>
      <c r="G4" s="16" t="s">
        <v>6</v>
      </c>
      <c r="H4" s="16" t="s">
        <v>8</v>
      </c>
      <c r="I4" s="16" t="s">
        <v>7</v>
      </c>
      <c r="J4" s="16" t="s">
        <v>45</v>
      </c>
      <c r="K4" s="16" t="s">
        <v>9</v>
      </c>
      <c r="L4" s="16" t="s">
        <v>17</v>
      </c>
      <c r="M4" s="16" t="s">
        <v>46</v>
      </c>
      <c r="N4" s="34" t="s">
        <v>10</v>
      </c>
      <c r="O4" s="34" t="s">
        <v>11</v>
      </c>
      <c r="P4" s="34" t="s">
        <v>12</v>
      </c>
    </row>
    <row r="5" spans="1:16" ht="26.1" customHeight="1" x14ac:dyDescent="0.25">
      <c r="A5" s="17" t="s">
        <v>47</v>
      </c>
      <c r="B5" s="18"/>
      <c r="C5" s="19"/>
      <c r="D5" s="19"/>
      <c r="E5" s="19"/>
      <c r="F5" s="20"/>
      <c r="G5" s="21"/>
      <c r="H5" s="21"/>
      <c r="I5" s="20"/>
      <c r="J5" s="21"/>
      <c r="K5" s="22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5" s="23" t="str">
        <f ca="1">IFERROR(IF(OR(A3Log[[#This Row],[Target Date]]="",A3Log[[#This Row],[Status]]="Closed"),"",A3Log[[#This Row],[Target Date]]-TODAY()),"")</f>
        <v/>
      </c>
      <c r="M5" s="24" t="str">
        <f>IFERROR(IF(OR(A3Log[[#This Row],[Date Closed]]="",A3Log[[#This Row],[Target Date]]=""),"",IF(A3Log[[#This Row],[Date Closed]]&lt;=A3Log[[#This Row],[Target Date]],"On time","Late")),"")</f>
        <v/>
      </c>
      <c r="N5" s="18"/>
      <c r="O5" s="18"/>
      <c r="P5" s="18"/>
    </row>
    <row r="6" spans="1:16" ht="26.1" customHeight="1" x14ac:dyDescent="0.25">
      <c r="A6" s="25" t="s">
        <v>48</v>
      </c>
      <c r="B6" s="26"/>
      <c r="C6" s="27"/>
      <c r="D6" s="27"/>
      <c r="E6" s="27"/>
      <c r="F6" s="28"/>
      <c r="G6" s="29"/>
      <c r="H6" s="29"/>
      <c r="I6" s="28"/>
      <c r="J6" s="29"/>
      <c r="K6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6" s="31" t="str">
        <f ca="1">IFERROR(IF(OR(A3Log[[#This Row],[Target Date]]="",A3Log[[#This Row],[Status]]="Closed"),"",A3Log[[#This Row],[Target Date]]-TODAY()),"")</f>
        <v/>
      </c>
      <c r="M6" s="32" t="str">
        <f>IFERROR(IF(OR(A3Log[[#This Row],[Date Closed]]="",A3Log[[#This Row],[Target Date]]=""),"",IF(A3Log[[#This Row],[Date Closed]]&lt;=A3Log[[#This Row],[Target Date]],"On time","Late")),"")</f>
        <v/>
      </c>
      <c r="N6" s="26"/>
      <c r="O6" s="26"/>
      <c r="P6" s="26"/>
    </row>
    <row r="7" spans="1:16" ht="26.1" customHeight="1" x14ac:dyDescent="0.25">
      <c r="A7" s="25" t="s">
        <v>49</v>
      </c>
      <c r="B7" s="26"/>
      <c r="C7" s="27"/>
      <c r="D7" s="27"/>
      <c r="E7" s="27"/>
      <c r="F7" s="28"/>
      <c r="G7" s="29"/>
      <c r="H7" s="29"/>
      <c r="I7" s="28"/>
      <c r="J7" s="29"/>
      <c r="K7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7" s="31" t="str">
        <f ca="1">IFERROR(IF(OR(A3Log[[#This Row],[Target Date]]="",A3Log[[#This Row],[Status]]="Closed"),"",A3Log[[#This Row],[Target Date]]-TODAY()),"")</f>
        <v/>
      </c>
      <c r="M7" s="32" t="str">
        <f>IFERROR(IF(OR(A3Log[[#This Row],[Date Closed]]="",A3Log[[#This Row],[Target Date]]=""),"",IF(A3Log[[#This Row],[Date Closed]]&lt;=A3Log[[#This Row],[Target Date]],"On time","Late")),"")</f>
        <v/>
      </c>
      <c r="N7" s="26"/>
      <c r="O7" s="26"/>
      <c r="P7" s="26"/>
    </row>
    <row r="8" spans="1:16" ht="26.1" customHeight="1" x14ac:dyDescent="0.25">
      <c r="A8" s="25" t="s">
        <v>50</v>
      </c>
      <c r="B8" s="26"/>
      <c r="C8" s="27"/>
      <c r="D8" s="27"/>
      <c r="E8" s="27"/>
      <c r="F8" s="28"/>
      <c r="G8" s="29"/>
      <c r="H8" s="29"/>
      <c r="I8" s="28"/>
      <c r="J8" s="29"/>
      <c r="K8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8" s="31" t="str">
        <f ca="1">IFERROR(IF(OR(A3Log[[#This Row],[Target Date]]="",A3Log[[#This Row],[Status]]="Closed"),"",A3Log[[#This Row],[Target Date]]-TODAY()),"")</f>
        <v/>
      </c>
      <c r="M8" s="32" t="str">
        <f>IFERROR(IF(OR(A3Log[[#This Row],[Date Closed]]="",A3Log[[#This Row],[Target Date]]=""),"",IF(A3Log[[#This Row],[Date Closed]]&lt;=A3Log[[#This Row],[Target Date]],"On time","Late")),"")</f>
        <v/>
      </c>
      <c r="N8" s="26"/>
      <c r="O8" s="26"/>
      <c r="P8" s="26"/>
    </row>
    <row r="9" spans="1:16" ht="26.1" customHeight="1" x14ac:dyDescent="0.25">
      <c r="A9" s="25" t="s">
        <v>51</v>
      </c>
      <c r="B9" s="26"/>
      <c r="C9" s="27"/>
      <c r="D9" s="27"/>
      <c r="E9" s="27"/>
      <c r="F9" s="28"/>
      <c r="G9" s="29"/>
      <c r="H9" s="29"/>
      <c r="I9" s="28"/>
      <c r="J9" s="29"/>
      <c r="K9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9" s="31" t="str">
        <f ca="1">IFERROR(IF(OR(A3Log[[#This Row],[Target Date]]="",A3Log[[#This Row],[Status]]="Closed"),"",A3Log[[#This Row],[Target Date]]-TODAY()),"")</f>
        <v/>
      </c>
      <c r="M9" s="32" t="str">
        <f>IFERROR(IF(OR(A3Log[[#This Row],[Date Closed]]="",A3Log[[#This Row],[Target Date]]=""),"",IF(A3Log[[#This Row],[Date Closed]]&lt;=A3Log[[#This Row],[Target Date]],"On time","Late")),"")</f>
        <v/>
      </c>
      <c r="N9" s="26"/>
      <c r="O9" s="26"/>
      <c r="P9" s="26"/>
    </row>
    <row r="10" spans="1:16" ht="26.1" customHeight="1" x14ac:dyDescent="0.25">
      <c r="A10" s="25" t="s">
        <v>52</v>
      </c>
      <c r="B10" s="26"/>
      <c r="C10" s="27"/>
      <c r="D10" s="27"/>
      <c r="E10" s="27"/>
      <c r="F10" s="28"/>
      <c r="G10" s="29"/>
      <c r="H10" s="29"/>
      <c r="I10" s="28"/>
      <c r="J10" s="29"/>
      <c r="K10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0" s="31" t="str">
        <f ca="1">IFERROR(IF(OR(A3Log[[#This Row],[Target Date]]="",A3Log[[#This Row],[Status]]="Closed"),"",A3Log[[#This Row],[Target Date]]-TODAY()),"")</f>
        <v/>
      </c>
      <c r="M10" s="32" t="str">
        <f>IFERROR(IF(OR(A3Log[[#This Row],[Date Closed]]="",A3Log[[#This Row],[Target Date]]=""),"",IF(A3Log[[#This Row],[Date Closed]]&lt;=A3Log[[#This Row],[Target Date]],"On time","Late")),"")</f>
        <v/>
      </c>
      <c r="N10" s="26"/>
      <c r="O10" s="26"/>
      <c r="P10" s="26"/>
    </row>
    <row r="11" spans="1:16" ht="26.1" customHeight="1" x14ac:dyDescent="0.25">
      <c r="A11" s="25" t="s">
        <v>53</v>
      </c>
      <c r="B11" s="26"/>
      <c r="C11" s="27"/>
      <c r="D11" s="27"/>
      <c r="E11" s="27"/>
      <c r="F11" s="28"/>
      <c r="G11" s="29"/>
      <c r="H11" s="29"/>
      <c r="I11" s="28"/>
      <c r="J11" s="29"/>
      <c r="K11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1" s="31" t="str">
        <f ca="1">IFERROR(IF(OR(A3Log[[#This Row],[Target Date]]="",A3Log[[#This Row],[Status]]="Closed"),"",A3Log[[#This Row],[Target Date]]-TODAY()),"")</f>
        <v/>
      </c>
      <c r="M11" s="32" t="str">
        <f>IFERROR(IF(OR(A3Log[[#This Row],[Date Closed]]="",A3Log[[#This Row],[Target Date]]=""),"",IF(A3Log[[#This Row],[Date Closed]]&lt;=A3Log[[#This Row],[Target Date]],"On time","Late")),"")</f>
        <v/>
      </c>
      <c r="N11" s="26"/>
      <c r="O11" s="26"/>
      <c r="P11" s="26"/>
    </row>
    <row r="12" spans="1:16" ht="26.1" customHeight="1" x14ac:dyDescent="0.25">
      <c r="A12" s="25" t="s">
        <v>54</v>
      </c>
      <c r="B12" s="26"/>
      <c r="C12" s="27"/>
      <c r="D12" s="27"/>
      <c r="E12" s="27"/>
      <c r="F12" s="28"/>
      <c r="G12" s="29"/>
      <c r="H12" s="29"/>
      <c r="I12" s="28"/>
      <c r="J12" s="29"/>
      <c r="K12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2" s="31" t="str">
        <f ca="1">IFERROR(IF(OR(A3Log[[#This Row],[Target Date]]="",A3Log[[#This Row],[Status]]="Closed"),"",A3Log[[#This Row],[Target Date]]-TODAY()),"")</f>
        <v/>
      </c>
      <c r="M12" s="32" t="str">
        <f>IFERROR(IF(OR(A3Log[[#This Row],[Date Closed]]="",A3Log[[#This Row],[Target Date]]=""),"",IF(A3Log[[#This Row],[Date Closed]]&lt;=A3Log[[#This Row],[Target Date]],"On time","Late")),"")</f>
        <v/>
      </c>
      <c r="N12" s="26"/>
      <c r="O12" s="26"/>
      <c r="P12" s="26"/>
    </row>
    <row r="13" spans="1:16" ht="26.1" customHeight="1" x14ac:dyDescent="0.25">
      <c r="A13" s="25" t="s">
        <v>55</v>
      </c>
      <c r="B13" s="26"/>
      <c r="C13" s="27"/>
      <c r="D13" s="27"/>
      <c r="E13" s="27"/>
      <c r="F13" s="28"/>
      <c r="G13" s="29"/>
      <c r="H13" s="29"/>
      <c r="I13" s="28"/>
      <c r="J13" s="29"/>
      <c r="K13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3" s="31" t="str">
        <f ca="1">IFERROR(IF(OR(A3Log[[#This Row],[Target Date]]="",A3Log[[#This Row],[Status]]="Closed"),"",A3Log[[#This Row],[Target Date]]-TODAY()),"")</f>
        <v/>
      </c>
      <c r="M13" s="32" t="str">
        <f>IFERROR(IF(OR(A3Log[[#This Row],[Date Closed]]="",A3Log[[#This Row],[Target Date]]=""),"",IF(A3Log[[#This Row],[Date Closed]]&lt;=A3Log[[#This Row],[Target Date]],"On time","Late")),"")</f>
        <v/>
      </c>
      <c r="N13" s="26"/>
      <c r="O13" s="26"/>
      <c r="P13" s="26"/>
    </row>
    <row r="14" spans="1:16" ht="26.1" customHeight="1" x14ac:dyDescent="0.25">
      <c r="A14" s="25" t="s">
        <v>56</v>
      </c>
      <c r="B14" s="26"/>
      <c r="C14" s="27"/>
      <c r="D14" s="27"/>
      <c r="E14" s="27"/>
      <c r="F14" s="28"/>
      <c r="G14" s="29"/>
      <c r="H14" s="29"/>
      <c r="I14" s="28"/>
      <c r="J14" s="29"/>
      <c r="K14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4" s="31" t="str">
        <f ca="1">IFERROR(IF(OR(A3Log[[#This Row],[Target Date]]="",A3Log[[#This Row],[Status]]="Closed"),"",A3Log[[#This Row],[Target Date]]-TODAY()),"")</f>
        <v/>
      </c>
      <c r="M14" s="32" t="str">
        <f>IFERROR(IF(OR(A3Log[[#This Row],[Date Closed]]="",A3Log[[#This Row],[Target Date]]=""),"",IF(A3Log[[#This Row],[Date Closed]]&lt;=A3Log[[#This Row],[Target Date]],"On time","Late")),"")</f>
        <v/>
      </c>
      <c r="N14" s="26"/>
      <c r="O14" s="26"/>
      <c r="P14" s="26"/>
    </row>
    <row r="15" spans="1:16" ht="26.1" customHeight="1" x14ac:dyDescent="0.25">
      <c r="A15" s="25" t="s">
        <v>57</v>
      </c>
      <c r="B15" s="26"/>
      <c r="C15" s="27"/>
      <c r="D15" s="27"/>
      <c r="E15" s="27"/>
      <c r="F15" s="28"/>
      <c r="G15" s="29"/>
      <c r="H15" s="29"/>
      <c r="I15" s="28"/>
      <c r="J15" s="29"/>
      <c r="K15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5" s="31" t="str">
        <f ca="1">IFERROR(IF(OR(A3Log[[#This Row],[Target Date]]="",A3Log[[#This Row],[Status]]="Closed"),"",A3Log[[#This Row],[Target Date]]-TODAY()),"")</f>
        <v/>
      </c>
      <c r="M15" s="32" t="str">
        <f>IFERROR(IF(OR(A3Log[[#This Row],[Date Closed]]="",A3Log[[#This Row],[Target Date]]=""),"",IF(A3Log[[#This Row],[Date Closed]]&lt;=A3Log[[#This Row],[Target Date]],"On time","Late")),"")</f>
        <v/>
      </c>
      <c r="N15" s="26"/>
      <c r="O15" s="26"/>
      <c r="P15" s="26"/>
    </row>
    <row r="16" spans="1:16" ht="26.1" customHeight="1" x14ac:dyDescent="0.25">
      <c r="A16" s="25" t="s">
        <v>58</v>
      </c>
      <c r="B16" s="26"/>
      <c r="C16" s="27"/>
      <c r="D16" s="27"/>
      <c r="E16" s="27"/>
      <c r="F16" s="28"/>
      <c r="G16" s="29"/>
      <c r="H16" s="29"/>
      <c r="I16" s="28"/>
      <c r="J16" s="29"/>
      <c r="K16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6" s="31" t="str">
        <f ca="1">IFERROR(IF(OR(A3Log[[#This Row],[Target Date]]="",A3Log[[#This Row],[Status]]="Closed"),"",A3Log[[#This Row],[Target Date]]-TODAY()),"")</f>
        <v/>
      </c>
      <c r="M16" s="32" t="str">
        <f>IFERROR(IF(OR(A3Log[[#This Row],[Date Closed]]="",A3Log[[#This Row],[Target Date]]=""),"",IF(A3Log[[#This Row],[Date Closed]]&lt;=A3Log[[#This Row],[Target Date]],"On time","Late")),"")</f>
        <v/>
      </c>
      <c r="N16" s="26"/>
      <c r="O16" s="26"/>
      <c r="P16" s="26"/>
    </row>
    <row r="17" spans="1:16" ht="26.1" customHeight="1" x14ac:dyDescent="0.25">
      <c r="A17" s="25" t="s">
        <v>59</v>
      </c>
      <c r="B17" s="26"/>
      <c r="C17" s="27"/>
      <c r="D17" s="27"/>
      <c r="E17" s="27"/>
      <c r="F17" s="28"/>
      <c r="G17" s="29"/>
      <c r="H17" s="29"/>
      <c r="I17" s="28"/>
      <c r="J17" s="29"/>
      <c r="K17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7" s="31" t="str">
        <f ca="1">IFERROR(IF(OR(A3Log[[#This Row],[Target Date]]="",A3Log[[#This Row],[Status]]="Closed"),"",A3Log[[#This Row],[Target Date]]-TODAY()),"")</f>
        <v/>
      </c>
      <c r="M17" s="32" t="str">
        <f>IFERROR(IF(OR(A3Log[[#This Row],[Date Closed]]="",A3Log[[#This Row],[Target Date]]=""),"",IF(A3Log[[#This Row],[Date Closed]]&lt;=A3Log[[#This Row],[Target Date]],"On time","Late")),"")</f>
        <v/>
      </c>
      <c r="N17" s="26"/>
      <c r="O17" s="26"/>
      <c r="P17" s="26"/>
    </row>
    <row r="18" spans="1:16" ht="26.1" customHeight="1" x14ac:dyDescent="0.25">
      <c r="A18" s="25" t="s">
        <v>60</v>
      </c>
      <c r="B18" s="26"/>
      <c r="C18" s="27"/>
      <c r="D18" s="27"/>
      <c r="E18" s="27"/>
      <c r="F18" s="28"/>
      <c r="G18" s="29"/>
      <c r="H18" s="29"/>
      <c r="I18" s="28"/>
      <c r="J18" s="29"/>
      <c r="K18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8" s="31" t="str">
        <f ca="1">IFERROR(IF(OR(A3Log[[#This Row],[Target Date]]="",A3Log[[#This Row],[Status]]="Closed"),"",A3Log[[#This Row],[Target Date]]-TODAY()),"")</f>
        <v/>
      </c>
      <c r="M18" s="32" t="str">
        <f>IFERROR(IF(OR(A3Log[[#This Row],[Date Closed]]="",A3Log[[#This Row],[Target Date]]=""),"",IF(A3Log[[#This Row],[Date Closed]]&lt;=A3Log[[#This Row],[Target Date]],"On time","Late")),"")</f>
        <v/>
      </c>
      <c r="N18" s="26"/>
      <c r="O18" s="26"/>
      <c r="P18" s="26"/>
    </row>
    <row r="19" spans="1:16" ht="26.1" customHeight="1" x14ac:dyDescent="0.25">
      <c r="A19" s="25" t="s">
        <v>61</v>
      </c>
      <c r="B19" s="26"/>
      <c r="C19" s="27"/>
      <c r="D19" s="27"/>
      <c r="E19" s="27"/>
      <c r="F19" s="28"/>
      <c r="G19" s="29"/>
      <c r="H19" s="29"/>
      <c r="I19" s="28"/>
      <c r="J19" s="29"/>
      <c r="K19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19" s="31" t="str">
        <f ca="1">IFERROR(IF(OR(A3Log[[#This Row],[Target Date]]="",A3Log[[#This Row],[Status]]="Closed"),"",A3Log[[#This Row],[Target Date]]-TODAY()),"")</f>
        <v/>
      </c>
      <c r="M19" s="32" t="str">
        <f>IFERROR(IF(OR(A3Log[[#This Row],[Date Closed]]="",A3Log[[#This Row],[Target Date]]=""),"",IF(A3Log[[#This Row],[Date Closed]]&lt;=A3Log[[#This Row],[Target Date]],"On time","Late")),"")</f>
        <v/>
      </c>
      <c r="N19" s="26"/>
      <c r="O19" s="26"/>
      <c r="P19" s="26"/>
    </row>
    <row r="20" spans="1:16" ht="26.1" customHeight="1" x14ac:dyDescent="0.25">
      <c r="A20" s="25" t="s">
        <v>62</v>
      </c>
      <c r="B20" s="26"/>
      <c r="C20" s="27"/>
      <c r="D20" s="27"/>
      <c r="E20" s="27"/>
      <c r="F20" s="28"/>
      <c r="G20" s="29"/>
      <c r="H20" s="29"/>
      <c r="I20" s="28"/>
      <c r="J20" s="29"/>
      <c r="K20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0" s="31" t="str">
        <f ca="1">IFERROR(IF(OR(A3Log[[#This Row],[Target Date]]="",A3Log[[#This Row],[Status]]="Closed"),"",A3Log[[#This Row],[Target Date]]-TODAY()),"")</f>
        <v/>
      </c>
      <c r="M20" s="32" t="str">
        <f>IFERROR(IF(OR(A3Log[[#This Row],[Date Closed]]="",A3Log[[#This Row],[Target Date]]=""),"",IF(A3Log[[#This Row],[Date Closed]]&lt;=A3Log[[#This Row],[Target Date]],"On time","Late")),"")</f>
        <v/>
      </c>
      <c r="N20" s="26"/>
      <c r="O20" s="26"/>
      <c r="P20" s="26"/>
    </row>
    <row r="21" spans="1:16" ht="26.1" customHeight="1" x14ac:dyDescent="0.25">
      <c r="A21" s="25" t="s">
        <v>63</v>
      </c>
      <c r="B21" s="26"/>
      <c r="C21" s="27"/>
      <c r="D21" s="27"/>
      <c r="E21" s="27"/>
      <c r="F21" s="28"/>
      <c r="G21" s="29"/>
      <c r="H21" s="29"/>
      <c r="I21" s="28"/>
      <c r="J21" s="29"/>
      <c r="K21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1" s="31" t="str">
        <f ca="1">IFERROR(IF(OR(A3Log[[#This Row],[Target Date]]="",A3Log[[#This Row],[Status]]="Closed"),"",A3Log[[#This Row],[Target Date]]-TODAY()),"")</f>
        <v/>
      </c>
      <c r="M21" s="32" t="str">
        <f>IFERROR(IF(OR(A3Log[[#This Row],[Date Closed]]="",A3Log[[#This Row],[Target Date]]=""),"",IF(A3Log[[#This Row],[Date Closed]]&lt;=A3Log[[#This Row],[Target Date]],"On time","Late")),"")</f>
        <v/>
      </c>
      <c r="N21" s="26"/>
      <c r="O21" s="26"/>
      <c r="P21" s="26"/>
    </row>
    <row r="22" spans="1:16" ht="26.1" customHeight="1" x14ac:dyDescent="0.25">
      <c r="A22" s="25" t="s">
        <v>64</v>
      </c>
      <c r="B22" s="26"/>
      <c r="C22" s="27"/>
      <c r="D22" s="27"/>
      <c r="E22" s="27"/>
      <c r="F22" s="28"/>
      <c r="G22" s="29"/>
      <c r="H22" s="29"/>
      <c r="I22" s="28"/>
      <c r="J22" s="29"/>
      <c r="K22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2" s="31" t="str">
        <f ca="1">IFERROR(IF(OR(A3Log[[#This Row],[Target Date]]="",A3Log[[#This Row],[Status]]="Closed"),"",A3Log[[#This Row],[Target Date]]-TODAY()),"")</f>
        <v/>
      </c>
      <c r="M22" s="32" t="str">
        <f>IFERROR(IF(OR(A3Log[[#This Row],[Date Closed]]="",A3Log[[#This Row],[Target Date]]=""),"",IF(A3Log[[#This Row],[Date Closed]]&lt;=A3Log[[#This Row],[Target Date]],"On time","Late")),"")</f>
        <v/>
      </c>
      <c r="N22" s="26"/>
      <c r="O22" s="26"/>
      <c r="P22" s="26"/>
    </row>
    <row r="23" spans="1:16" ht="26.1" customHeight="1" x14ac:dyDescent="0.25">
      <c r="A23" s="25" t="s">
        <v>65</v>
      </c>
      <c r="B23" s="26"/>
      <c r="C23" s="27"/>
      <c r="D23" s="27"/>
      <c r="E23" s="27"/>
      <c r="F23" s="28"/>
      <c r="G23" s="29"/>
      <c r="H23" s="29"/>
      <c r="I23" s="28"/>
      <c r="J23" s="29"/>
      <c r="K23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3" s="31" t="str">
        <f ca="1">IFERROR(IF(OR(A3Log[[#This Row],[Target Date]]="",A3Log[[#This Row],[Status]]="Closed"),"",A3Log[[#This Row],[Target Date]]-TODAY()),"")</f>
        <v/>
      </c>
      <c r="M23" s="32" t="str">
        <f>IFERROR(IF(OR(A3Log[[#This Row],[Date Closed]]="",A3Log[[#This Row],[Target Date]]=""),"",IF(A3Log[[#This Row],[Date Closed]]&lt;=A3Log[[#This Row],[Target Date]],"On time","Late")),"")</f>
        <v/>
      </c>
      <c r="N23" s="26"/>
      <c r="O23" s="26"/>
      <c r="P23" s="26"/>
    </row>
    <row r="24" spans="1:16" ht="26.1" customHeight="1" x14ac:dyDescent="0.25">
      <c r="A24" s="25" t="s">
        <v>66</v>
      </c>
      <c r="B24" s="26"/>
      <c r="C24" s="27"/>
      <c r="D24" s="27"/>
      <c r="E24" s="27"/>
      <c r="F24" s="28"/>
      <c r="G24" s="29"/>
      <c r="H24" s="29"/>
      <c r="I24" s="28"/>
      <c r="J24" s="29"/>
      <c r="K24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4" s="31" t="str">
        <f ca="1">IFERROR(IF(OR(A3Log[[#This Row],[Target Date]]="",A3Log[[#This Row],[Status]]="Closed"),"",A3Log[[#This Row],[Target Date]]-TODAY()),"")</f>
        <v/>
      </c>
      <c r="M24" s="32" t="str">
        <f>IFERROR(IF(OR(A3Log[[#This Row],[Date Closed]]="",A3Log[[#This Row],[Target Date]]=""),"",IF(A3Log[[#This Row],[Date Closed]]&lt;=A3Log[[#This Row],[Target Date]],"On time","Late")),"")</f>
        <v/>
      </c>
      <c r="N24" s="26"/>
      <c r="O24" s="26"/>
      <c r="P24" s="26"/>
    </row>
    <row r="25" spans="1:16" ht="26.1" customHeight="1" x14ac:dyDescent="0.25">
      <c r="A25" s="25" t="s">
        <v>67</v>
      </c>
      <c r="B25" s="26"/>
      <c r="C25" s="27"/>
      <c r="D25" s="27"/>
      <c r="E25" s="27"/>
      <c r="F25" s="28"/>
      <c r="G25" s="29"/>
      <c r="H25" s="29"/>
      <c r="I25" s="28"/>
      <c r="J25" s="29"/>
      <c r="K25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5" s="31" t="str">
        <f ca="1">IFERROR(IF(OR(A3Log[[#This Row],[Target Date]]="",A3Log[[#This Row],[Status]]="Closed"),"",A3Log[[#This Row],[Target Date]]-TODAY()),"")</f>
        <v/>
      </c>
      <c r="M25" s="32" t="str">
        <f>IFERROR(IF(OR(A3Log[[#This Row],[Date Closed]]="",A3Log[[#This Row],[Target Date]]=""),"",IF(A3Log[[#This Row],[Date Closed]]&lt;=A3Log[[#This Row],[Target Date]],"On time","Late")),"")</f>
        <v/>
      </c>
      <c r="N25" s="26"/>
      <c r="O25" s="26"/>
      <c r="P25" s="26"/>
    </row>
    <row r="26" spans="1:16" ht="26.1" customHeight="1" x14ac:dyDescent="0.25">
      <c r="A26" s="25" t="s">
        <v>68</v>
      </c>
      <c r="B26" s="26"/>
      <c r="C26" s="27"/>
      <c r="D26" s="27"/>
      <c r="E26" s="27"/>
      <c r="F26" s="28"/>
      <c r="G26" s="29"/>
      <c r="H26" s="29"/>
      <c r="I26" s="28"/>
      <c r="J26" s="29"/>
      <c r="K26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6" s="31" t="str">
        <f ca="1">IFERROR(IF(OR(A3Log[[#This Row],[Target Date]]="",A3Log[[#This Row],[Status]]="Closed"),"",A3Log[[#This Row],[Target Date]]-TODAY()),"")</f>
        <v/>
      </c>
      <c r="M26" s="32" t="str">
        <f>IFERROR(IF(OR(A3Log[[#This Row],[Date Closed]]="",A3Log[[#This Row],[Target Date]]=""),"",IF(A3Log[[#This Row],[Date Closed]]&lt;=A3Log[[#This Row],[Target Date]],"On time","Late")),"")</f>
        <v/>
      </c>
      <c r="N26" s="26"/>
      <c r="O26" s="26"/>
      <c r="P26" s="26"/>
    </row>
    <row r="27" spans="1:16" ht="26.1" customHeight="1" x14ac:dyDescent="0.25">
      <c r="A27" s="25" t="s">
        <v>69</v>
      </c>
      <c r="B27" s="26"/>
      <c r="C27" s="27"/>
      <c r="D27" s="27"/>
      <c r="E27" s="27"/>
      <c r="F27" s="28"/>
      <c r="G27" s="29"/>
      <c r="H27" s="29"/>
      <c r="I27" s="28"/>
      <c r="J27" s="29"/>
      <c r="K27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7" s="31" t="str">
        <f ca="1">IFERROR(IF(OR(A3Log[[#This Row],[Target Date]]="",A3Log[[#This Row],[Status]]="Closed"),"",A3Log[[#This Row],[Target Date]]-TODAY()),"")</f>
        <v/>
      </c>
      <c r="M27" s="32" t="str">
        <f>IFERROR(IF(OR(A3Log[[#This Row],[Date Closed]]="",A3Log[[#This Row],[Target Date]]=""),"",IF(A3Log[[#This Row],[Date Closed]]&lt;=A3Log[[#This Row],[Target Date]],"On time","Late")),"")</f>
        <v/>
      </c>
      <c r="N27" s="26"/>
      <c r="O27" s="26"/>
      <c r="P27" s="26"/>
    </row>
    <row r="28" spans="1:16" ht="26.1" customHeight="1" x14ac:dyDescent="0.25">
      <c r="A28" s="25" t="s">
        <v>70</v>
      </c>
      <c r="B28" s="26"/>
      <c r="C28" s="27"/>
      <c r="D28" s="27"/>
      <c r="E28" s="27"/>
      <c r="F28" s="28"/>
      <c r="G28" s="29"/>
      <c r="H28" s="29"/>
      <c r="I28" s="28"/>
      <c r="J28" s="29"/>
      <c r="K28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8" s="31" t="str">
        <f ca="1">IFERROR(IF(OR(A3Log[[#This Row],[Target Date]]="",A3Log[[#This Row],[Status]]="Closed"),"",A3Log[[#This Row],[Target Date]]-TODAY()),"")</f>
        <v/>
      </c>
      <c r="M28" s="32" t="str">
        <f>IFERROR(IF(OR(A3Log[[#This Row],[Date Closed]]="",A3Log[[#This Row],[Target Date]]=""),"",IF(A3Log[[#This Row],[Date Closed]]&lt;=A3Log[[#This Row],[Target Date]],"On time","Late")),"")</f>
        <v/>
      </c>
      <c r="N28" s="26"/>
      <c r="O28" s="26"/>
      <c r="P28" s="26"/>
    </row>
    <row r="29" spans="1:16" ht="26.1" customHeight="1" x14ac:dyDescent="0.25">
      <c r="A29" s="25" t="s">
        <v>71</v>
      </c>
      <c r="B29" s="26"/>
      <c r="C29" s="27"/>
      <c r="D29" s="27"/>
      <c r="E29" s="27"/>
      <c r="F29" s="28"/>
      <c r="G29" s="29"/>
      <c r="H29" s="29"/>
      <c r="I29" s="28"/>
      <c r="J29" s="29"/>
      <c r="K29" s="30" t="str">
        <f ca="1">IFERROR(IF(A3Log[[#This Row],[Date Opened]]="","",IF(A3Log[[#This Row],[Date Closed]]&lt;&gt;"",A3Log[[#This Row],[Date Closed]]-A3Log[[#This Row],[Date Opened]],IF(A3Log[[#This Row],[Status]]="Closed","",TODAY()-A3Log[[#This Row],[Date Opened]]))),"")</f>
        <v/>
      </c>
      <c r="L29" s="31" t="str">
        <f ca="1">IFERROR(IF(OR(A3Log[[#This Row],[Target Date]]="",A3Log[[#This Row],[Status]]="Closed"),"",A3Log[[#This Row],[Target Date]]-TODAY()),"")</f>
        <v/>
      </c>
      <c r="M29" s="32" t="str">
        <f>IFERROR(IF(OR(A3Log[[#This Row],[Date Closed]]="",A3Log[[#This Row],[Target Date]]=""),"",IF(A3Log[[#This Row],[Date Closed]]&lt;=A3Log[[#This Row],[Target Date]],"On time","Late")),"")</f>
        <v/>
      </c>
      <c r="N29" s="26"/>
      <c r="O29" s="26"/>
      <c r="P29" s="26"/>
    </row>
  </sheetData>
  <conditionalFormatting sqref="F5:F29">
    <cfRule type="cellIs" dxfId="12" priority="5" operator="equal">
      <formula>"High"</formula>
    </cfRule>
    <cfRule type="cellIs" dxfId="11" priority="6" operator="equal">
      <formula>"Medium"</formula>
    </cfRule>
    <cfRule type="cellIs" dxfId="10" priority="7" operator="equal">
      <formula>"Low"</formula>
    </cfRule>
  </conditionalFormatting>
  <conditionalFormatting sqref="H5:H29">
    <cfRule type="expression" dxfId="9" priority="10">
      <formula>AND($H5&lt;&gt;"",$I5&lt;&gt;"Closed",TODAY()&gt;$H5)</formula>
    </cfRule>
  </conditionalFormatting>
  <conditionalFormatting sqref="I5:I29">
    <cfRule type="cellIs" dxfId="8" priority="1" operator="equal">
      <formula>"Open"</formula>
    </cfRule>
    <cfRule type="cellIs" dxfId="7" priority="2" operator="equal">
      <formula>"On Track"</formula>
    </cfRule>
    <cfRule type="cellIs" dxfId="6" priority="3" operator="equal">
      <formula>"At Risk"</formula>
    </cfRule>
    <cfRule type="cellIs" dxfId="5" priority="4" operator="equal">
      <formula>"Closed"</formula>
    </cfRule>
  </conditionalFormatting>
  <conditionalFormatting sqref="L5:L29">
    <cfRule type="expression" dxfId="4" priority="11">
      <formula>AND($H5&lt;&gt;"",$I5&lt;&gt;"Closed",TODAY()&gt;$H5)</formula>
    </cfRule>
  </conditionalFormatting>
  <conditionalFormatting sqref="M5:M29">
    <cfRule type="cellIs" dxfId="3" priority="8" operator="equal">
      <formula>"Late"</formula>
    </cfRule>
    <cfRule type="cellIs" dxfId="2" priority="9" operator="equal">
      <formula>"On time"</formula>
    </cfRule>
  </conditionalFormatting>
  <dataValidations count="3">
    <dataValidation type="list" allowBlank="1" showInputMessage="1" showErrorMessage="1" errorTitle="Pick from list" error="Choose a value from the dropdown." sqref="I5:I29" xr:uid="{0D8F9165-B8E7-428F-B1CA-719B134683FE}">
      <formula1>"Open,On Track,At Risk,Closed"</formula1>
    </dataValidation>
    <dataValidation type="list" allowBlank="1" showInputMessage="1" showErrorMessage="1" errorTitle="Pick from list" error="Choose a value from the dropdown." sqref="F5:F29" xr:uid="{27CC8570-8FEA-4578-B1CD-FB8A6F12D643}">
      <formula1>"High,Medium,Low"</formula1>
    </dataValidation>
    <dataValidation type="date" operator="greaterThan" allowBlank="1" showInputMessage="1" showErrorMessage="1" errorTitle="Date expected" error="Enter a valid date, e.g. 2026-10-31." sqref="G5:H29 J5:J29" xr:uid="{C6D24B7E-752C-4F4A-8979-709D9D1F5242}">
      <formula1>36526</formula1>
    </dataValidation>
  </dataValidations>
  <pageMargins left="0.75" right="0.75" top="1" bottom="1" header="0.5" footer="0.5"/>
  <pageSetup scale="31"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B283-6B2D-4FE9-B2A0-B68128400723}">
  <sheetPr>
    <tabColor rgb="FF548235"/>
    <pageSetUpPr fitToPage="1"/>
  </sheetPr>
  <dimension ref="A1:H24"/>
  <sheetViews>
    <sheetView showGridLines="0" workbookViewId="0"/>
  </sheetViews>
  <sheetFormatPr defaultRowHeight="15" x14ac:dyDescent="0.25"/>
  <cols>
    <col min="1" max="1" width="3" customWidth="1"/>
    <col min="2" max="7" width="25.140625" customWidth="1"/>
    <col min="8" max="8" width="3" customWidth="1"/>
  </cols>
  <sheetData>
    <row r="1" spans="1:8" ht="39.950000000000003" customHeight="1" x14ac:dyDescent="0.25">
      <c r="A1" s="11"/>
      <c r="B1" s="11" t="s">
        <v>79</v>
      </c>
      <c r="C1" s="11"/>
      <c r="D1" s="11"/>
      <c r="E1" s="11"/>
      <c r="F1" s="11"/>
      <c r="G1" s="11"/>
      <c r="H1" s="11"/>
    </row>
    <row r="2" spans="1:8" ht="27.95" customHeight="1" x14ac:dyDescent="0.25">
      <c r="A2" s="13"/>
      <c r="B2" s="13" t="s">
        <v>80</v>
      </c>
      <c r="C2" s="13"/>
      <c r="D2" s="13"/>
      <c r="E2" s="13"/>
      <c r="F2" s="13"/>
      <c r="G2" s="13"/>
      <c r="H2" s="13"/>
    </row>
    <row r="3" spans="1:8" ht="9.9499999999999993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21.95" customHeight="1" x14ac:dyDescent="0.25">
      <c r="A4" s="10"/>
      <c r="B4" s="35" t="s">
        <v>81</v>
      </c>
      <c r="C4" s="35" t="s">
        <v>83</v>
      </c>
      <c r="D4" s="35" t="s">
        <v>85</v>
      </c>
      <c r="E4" s="35" t="s">
        <v>87</v>
      </c>
      <c r="F4" s="35" t="s">
        <v>89</v>
      </c>
      <c r="G4" s="38" t="s">
        <v>91</v>
      </c>
      <c r="H4" s="10"/>
    </row>
    <row r="5" spans="1:8" ht="44.1" customHeight="1" x14ac:dyDescent="0.25">
      <c r="A5" s="10"/>
      <c r="B5" s="36">
        <f>COUNTA(A3Log[Title])</f>
        <v>0</v>
      </c>
      <c r="C5" s="36">
        <f>COUNTIFS(A3Log[Title],"&lt;&gt;",A3Log[Status],"&lt;&gt;Closed")</f>
        <v>0</v>
      </c>
      <c r="D5" s="36">
        <f>COUNTIFS(A3Log[Status],"At Risk")</f>
        <v>0</v>
      </c>
      <c r="E5" s="36">
        <f ca="1">COUNTIFS(A3Log[Title],"&lt;&gt;",A3Log[Status],"&lt;&gt;Closed",A3Log[Target Date],"&lt;"&amp;TODAY())</f>
        <v>0</v>
      </c>
      <c r="F5" s="36" t="str">
        <f>IFERROR(AVERAGEIFS(A3Log[Days Open],A3Log[Status],"Closed"),"-")</f>
        <v>-</v>
      </c>
      <c r="G5" s="40" t="str">
        <f>IFERROR(COUNTIFS(A3Log[Delivery],"On time")/(COUNTIFS(A3Log[Delivery],"On time")+COUNTIFS(A3Log[Delivery],"Late")),"-")</f>
        <v>-</v>
      </c>
      <c r="H5" s="10"/>
    </row>
    <row r="6" spans="1:8" ht="20.100000000000001" customHeight="1" x14ac:dyDescent="0.25">
      <c r="A6" s="10"/>
      <c r="B6" s="37" t="s">
        <v>82</v>
      </c>
      <c r="C6" s="37" t="s">
        <v>84</v>
      </c>
      <c r="D6" s="37" t="s">
        <v>86</v>
      </c>
      <c r="E6" s="37" t="s">
        <v>88</v>
      </c>
      <c r="F6" s="37" t="s">
        <v>90</v>
      </c>
      <c r="G6" s="39" t="s">
        <v>92</v>
      </c>
      <c r="H6" s="10"/>
    </row>
    <row r="7" spans="1:8" ht="12" customHeight="1" x14ac:dyDescent="0.25">
      <c r="A7" s="10"/>
      <c r="B7" s="10"/>
      <c r="C7" s="10"/>
      <c r="D7" s="10"/>
      <c r="E7" s="10"/>
      <c r="F7" s="10"/>
      <c r="G7" s="10"/>
      <c r="H7" s="10"/>
    </row>
    <row r="8" spans="1:8" ht="21.95" customHeight="1" x14ac:dyDescent="0.25">
      <c r="A8" s="10"/>
      <c r="B8" s="41" t="s">
        <v>93</v>
      </c>
      <c r="C8" s="41"/>
      <c r="D8" s="41"/>
      <c r="E8" s="10"/>
      <c r="F8" s="10"/>
      <c r="G8" s="10"/>
      <c r="H8" s="10"/>
    </row>
    <row r="9" spans="1:8" ht="20.100000000000001" customHeight="1" x14ac:dyDescent="0.25">
      <c r="A9" s="10"/>
      <c r="B9" s="43" t="s">
        <v>7</v>
      </c>
      <c r="C9" s="42" t="s">
        <v>94</v>
      </c>
      <c r="D9" s="42" t="s">
        <v>95</v>
      </c>
      <c r="E9" s="10"/>
      <c r="F9" s="10"/>
      <c r="G9" s="10"/>
      <c r="H9" s="10"/>
    </row>
    <row r="10" spans="1:8" ht="20.100000000000001" customHeight="1" x14ac:dyDescent="0.25">
      <c r="A10" s="10"/>
      <c r="B10" s="44" t="s">
        <v>13</v>
      </c>
      <c r="C10" s="20">
        <f>COUNTIFS(A3Log[Status],$B10)</f>
        <v>0</v>
      </c>
      <c r="D10" s="47">
        <f>IFERROR(C10/$C$15,0)</f>
        <v>0</v>
      </c>
      <c r="E10" s="10"/>
      <c r="F10" s="10"/>
      <c r="G10" s="10"/>
      <c r="H10" s="10"/>
    </row>
    <row r="11" spans="1:8" ht="20.100000000000001" customHeight="1" x14ac:dyDescent="0.25">
      <c r="A11" s="10"/>
      <c r="B11" s="45" t="s">
        <v>96</v>
      </c>
      <c r="C11" s="28">
        <f>COUNTIFS(A3Log[Status],$B11)</f>
        <v>0</v>
      </c>
      <c r="D11" s="48">
        <f>IFERROR(C11/$C$15,0)</f>
        <v>0</v>
      </c>
      <c r="E11" s="10"/>
      <c r="F11" s="10"/>
      <c r="G11" s="10"/>
      <c r="H11" s="10"/>
    </row>
    <row r="12" spans="1:8" ht="20.100000000000001" customHeight="1" x14ac:dyDescent="0.25">
      <c r="A12" s="10"/>
      <c r="B12" s="45" t="s">
        <v>43</v>
      </c>
      <c r="C12" s="28">
        <f>COUNTIFS(A3Log[Status],$B12)</f>
        <v>0</v>
      </c>
      <c r="D12" s="48">
        <f>IFERROR(C12/$C$15,0)</f>
        <v>0</v>
      </c>
      <c r="E12" s="10"/>
      <c r="F12" s="10"/>
      <c r="G12" s="10"/>
      <c r="H12" s="10"/>
    </row>
    <row r="13" spans="1:8" ht="20.100000000000001" customHeight="1" x14ac:dyDescent="0.25">
      <c r="A13" s="10"/>
      <c r="B13" s="45" t="s">
        <v>78</v>
      </c>
      <c r="C13" s="28">
        <f>COUNTIFS(A3Log[Status],$B13)</f>
        <v>0</v>
      </c>
      <c r="D13" s="48">
        <f>IFERROR(C13/$C$15,0)</f>
        <v>0</v>
      </c>
      <c r="E13" s="10"/>
      <c r="F13" s="10"/>
      <c r="G13" s="10"/>
      <c r="H13" s="10"/>
    </row>
    <row r="14" spans="1:8" ht="20.100000000000001" customHeight="1" x14ac:dyDescent="0.25">
      <c r="A14" s="10"/>
      <c r="B14" s="50" t="s">
        <v>97</v>
      </c>
      <c r="C14" s="33">
        <f>COUNTIFS(A3Log[Title],"&lt;&gt;",A3Log[Status],"")</f>
        <v>0</v>
      </c>
      <c r="D14" s="51">
        <f>IFERROR(C14/$C$15,0)</f>
        <v>0</v>
      </c>
      <c r="E14" s="10"/>
      <c r="F14" s="10"/>
      <c r="G14" s="10"/>
      <c r="H14" s="10"/>
    </row>
    <row r="15" spans="1:8" ht="20.100000000000001" customHeight="1" x14ac:dyDescent="0.25">
      <c r="A15" s="10"/>
      <c r="B15" s="52" t="s">
        <v>98</v>
      </c>
      <c r="C15" s="53">
        <f>SUM(C10:C14)</f>
        <v>0</v>
      </c>
      <c r="D15" s="54">
        <f>SUM(D10:D14)</f>
        <v>0</v>
      </c>
      <c r="E15" s="10"/>
      <c r="F15" s="10"/>
      <c r="G15" s="10"/>
      <c r="H15" s="10"/>
    </row>
    <row r="16" spans="1:8" ht="12" customHeight="1" x14ac:dyDescent="0.25">
      <c r="A16" s="10"/>
      <c r="B16" s="10"/>
      <c r="C16" s="10"/>
      <c r="D16" s="10"/>
      <c r="E16" s="10"/>
      <c r="F16" s="10"/>
      <c r="G16" s="10"/>
      <c r="H16" s="10"/>
    </row>
    <row r="17" spans="1:8" ht="21.95" customHeight="1" x14ac:dyDescent="0.25">
      <c r="A17" s="10"/>
      <c r="B17" s="41" t="s">
        <v>99</v>
      </c>
      <c r="C17" s="41"/>
      <c r="D17" s="41"/>
      <c r="E17" s="10"/>
      <c r="F17" s="10"/>
      <c r="G17" s="10"/>
      <c r="H17" s="10"/>
    </row>
    <row r="18" spans="1:8" ht="20.100000000000001" customHeight="1" x14ac:dyDescent="0.25">
      <c r="A18" s="10"/>
      <c r="B18" s="43" t="s">
        <v>44</v>
      </c>
      <c r="C18" s="42" t="s">
        <v>100</v>
      </c>
      <c r="D18" s="42" t="s">
        <v>101</v>
      </c>
      <c r="E18" s="10"/>
      <c r="F18" s="10"/>
      <c r="G18" s="10"/>
      <c r="H18" s="10"/>
    </row>
    <row r="19" spans="1:8" ht="20.100000000000001" customHeight="1" x14ac:dyDescent="0.25">
      <c r="A19" s="10"/>
      <c r="B19" s="44" t="s">
        <v>75</v>
      </c>
      <c r="C19" s="20">
        <f>COUNTIFS(A3Log[Title],"&lt;&gt;",A3Log[Status],"&lt;&gt;Closed",A3Log[Priority],IF($B19="Not set","",$B19))</f>
        <v>0</v>
      </c>
      <c r="D19" s="20">
        <f ca="1">COUNTIFS(A3Log[Title],"&lt;&gt;",A3Log[Status],"&lt;&gt;Closed",A3Log[Target Date],"&lt;"&amp;TODAY(),A3Log[Priority],IF($B19="Not set","",$B19))</f>
        <v>0</v>
      </c>
      <c r="E19" s="10"/>
      <c r="F19" s="10"/>
      <c r="G19" s="10"/>
      <c r="H19" s="10"/>
    </row>
    <row r="20" spans="1:8" ht="20.100000000000001" customHeight="1" x14ac:dyDescent="0.25">
      <c r="A20" s="10"/>
      <c r="B20" s="45" t="s">
        <v>76</v>
      </c>
      <c r="C20" s="28">
        <f>COUNTIFS(A3Log[Title],"&lt;&gt;",A3Log[Status],"&lt;&gt;Closed",A3Log[Priority],IF($B20="Not set","",$B20))</f>
        <v>0</v>
      </c>
      <c r="D20" s="28">
        <f ca="1">COUNTIFS(A3Log[Title],"&lt;&gt;",A3Log[Status],"&lt;&gt;Closed",A3Log[Target Date],"&lt;"&amp;TODAY(),A3Log[Priority],IF($B20="Not set","",$B20))</f>
        <v>0</v>
      </c>
      <c r="E20" s="10"/>
      <c r="F20" s="10"/>
      <c r="G20" s="10"/>
      <c r="H20" s="10"/>
    </row>
    <row r="21" spans="1:8" ht="20.100000000000001" customHeight="1" x14ac:dyDescent="0.25">
      <c r="A21" s="10"/>
      <c r="B21" s="45" t="s">
        <v>77</v>
      </c>
      <c r="C21" s="28">
        <f>COUNTIFS(A3Log[Title],"&lt;&gt;",A3Log[Status],"&lt;&gt;Closed",A3Log[Priority],IF($B21="Not set","",$B21))</f>
        <v>0</v>
      </c>
      <c r="D21" s="28">
        <f ca="1">COUNTIFS(A3Log[Title],"&lt;&gt;",A3Log[Status],"&lt;&gt;Closed",A3Log[Target Date],"&lt;"&amp;TODAY(),A3Log[Priority],IF($B21="Not set","",$B21))</f>
        <v>0</v>
      </c>
      <c r="E21" s="10"/>
      <c r="F21" s="10"/>
      <c r="G21" s="10"/>
      <c r="H21" s="10"/>
    </row>
    <row r="22" spans="1:8" ht="20.100000000000001" customHeight="1" x14ac:dyDescent="0.25">
      <c r="A22" s="10"/>
      <c r="B22" s="50" t="s">
        <v>97</v>
      </c>
      <c r="C22" s="33">
        <f>COUNTIFS(A3Log[Title],"&lt;&gt;",A3Log[Status],"&lt;&gt;Closed",A3Log[Priority],IF($B22="Not set","",$B22))</f>
        <v>0</v>
      </c>
      <c r="D22" s="33">
        <f ca="1">COUNTIFS(A3Log[Title],"&lt;&gt;",A3Log[Status],"&lt;&gt;Closed",A3Log[Target Date],"&lt;"&amp;TODAY(),A3Log[Priority],IF($B22="Not set","",$B22))</f>
        <v>0</v>
      </c>
      <c r="E22" s="10"/>
      <c r="F22" s="10"/>
      <c r="G22" s="10"/>
      <c r="H22" s="10"/>
    </row>
    <row r="23" spans="1:8" ht="20.100000000000001" customHeight="1" x14ac:dyDescent="0.25">
      <c r="A23" s="10"/>
      <c r="B23" s="52" t="s">
        <v>98</v>
      </c>
      <c r="C23" s="53">
        <f>SUM(C19:C22)</f>
        <v>0</v>
      </c>
      <c r="D23" s="53">
        <f ca="1">SUM(D19:D22)</f>
        <v>0</v>
      </c>
      <c r="E23" s="10"/>
      <c r="F23" s="10"/>
      <c r="G23" s="10"/>
      <c r="H23" s="10"/>
    </row>
    <row r="24" spans="1:8" x14ac:dyDescent="0.25">
      <c r="A24" s="10"/>
      <c r="B24" s="10"/>
      <c r="C24" s="10"/>
      <c r="D24" s="10"/>
      <c r="E24" s="10"/>
      <c r="F24" s="10"/>
      <c r="G24" s="10"/>
      <c r="H24" s="10"/>
    </row>
  </sheetData>
  <conditionalFormatting sqref="D5">
    <cfRule type="expression" dxfId="1" priority="2">
      <formula>$D$5&gt;0</formula>
    </cfRule>
  </conditionalFormatting>
  <conditionalFormatting sqref="E5">
    <cfRule type="expression" dxfId="0" priority="1">
      <formula>$E$5&gt;0</formula>
    </cfRule>
  </conditionalFormatting>
  <printOptions horizontalCentered="1"/>
  <pageMargins left="0.7" right="0.7" top="0.75" bottom="0.75" header="0.3" footer="0.3"/>
  <pageSetup paperSize="0" scale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How-To</vt:lpstr>
      <vt:lpstr>A3 Report</vt:lpstr>
      <vt:lpstr>A3 Log</vt:lpstr>
      <vt:lpstr>Dashboard</vt:lpstr>
      <vt:lpstr>'A3 Report'!Print_Area</vt:lpstr>
      <vt:lpstr>Dashboard!Print_Area</vt:lpstr>
      <vt:lpstr>'How-To'!Print_Area</vt:lpstr>
      <vt:lpstr>'A3 Log'!Print_Titles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2026-09-05T06:18:18Z</dcterms:created>
  <dcterms:modified xsi:type="dcterms:W3CDTF">2026-10-08T15:30:09Z</dcterms:modified>
</cp:coreProperties>
</file>