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drawings/drawing4.xml" ContentType="application/vnd.openxmlformats-officedocument.drawing+xml"/>
  <Override PartName="/xl/tables/table2.xml" ContentType="application/vnd.openxmlformats-officedocument.spreadsheetml.table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/>
  <mc:AlternateContent xmlns:mc="http://schemas.openxmlformats.org/markup-compatibility/2006">
    <mc:Choice Requires="x15">
      <x15ac:absPath xmlns:x15ac="http://schemas.microsoft.com/office/spreadsheetml/2010/11/ac" url="D:\SixSigmaKaizen\sixsigmakaizen.com\downloads\templates\"/>
    </mc:Choice>
  </mc:AlternateContent>
  <xr:revisionPtr revIDLastSave="0" documentId="13_ncr:1_{F96464DC-572B-4A48-987A-E130FE3706C0}" xr6:coauthVersionLast="47" xr6:coauthVersionMax="47" xr10:uidLastSave="{00000000-0000-0000-0000-000000000000}"/>
  <bookViews>
    <workbookView xWindow="4380" yWindow="2115" windowWidth="21600" windowHeight="11475" xr2:uid="{00000000-000D-0000-FFFF-FFFF00000000}"/>
  </bookViews>
  <sheets>
    <sheet name="Home" sheetId="1" r:id="rId1"/>
    <sheet name="Pre-Walk Prep" sheetId="2" r:id="rId2"/>
    <sheet name="Observation Checklist" sheetId="3" r:id="rId3"/>
    <sheet name="Follow-Up Actions" sheetId="4" r:id="rId4"/>
    <sheet name="Dashboard" sheetId="5" r:id="rId5"/>
  </sheets>
  <definedNames>
    <definedName name="DueSoonDays">'Follow-Up Actions'!$I$3</definedName>
    <definedName name="_xlnm.Print_Area" localSheetId="4">Dashboard!$A$1:$O$56</definedName>
    <definedName name="_xlnm.Print_Area" localSheetId="0">Home!$A$1:$J$28</definedName>
    <definedName name="_xlnm.Print_Area" localSheetId="1">'Pre-Walk Prep'!$A$1:$C$26</definedName>
    <definedName name="_xlnm.Print_Titles" localSheetId="3">'Follow-Up Actions'!$4:$4</definedName>
    <definedName name="_xlnm.Print_Titles" localSheetId="2">'Observation Checklist'!$4:$4</definedName>
    <definedName name="WalkArea">'Pre-Walk Prep'!$B$8</definedName>
    <definedName name="WalkDate">'Pre-Walk Prep'!$B$6</definedName>
    <definedName name="WalkerName">'Pre-Walk Prep'!$B$5</definedName>
    <definedName name="WalkType">'Pre-Walk Prep'!$B$10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6" i="5" l="1"/>
  <c r="K35" i="5"/>
  <c r="K34" i="5"/>
  <c r="D36" i="5"/>
  <c r="D35" i="5"/>
  <c r="D34" i="5"/>
  <c r="K12" i="5"/>
  <c r="K11" i="5"/>
  <c r="K10" i="5"/>
  <c r="K14" i="5" s="1"/>
  <c r="L14" i="5" s="1"/>
  <c r="D13" i="5"/>
  <c r="D12" i="5"/>
  <c r="D11" i="5"/>
  <c r="D10" i="5"/>
  <c r="K6" i="5"/>
  <c r="I6" i="5"/>
  <c r="I5" i="5"/>
  <c r="F6" i="5"/>
  <c r="F5" i="5"/>
  <c r="D5" i="5"/>
  <c r="D6" i="5" s="1"/>
  <c r="B6" i="5"/>
  <c r="B5" i="5"/>
  <c r="B2" i="5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H5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A5" i="4" a="1"/>
  <c r="A6" i="4" a="1"/>
  <c r="A7" i="4" a="1"/>
  <c r="A8" i="4" a="1"/>
  <c r="A9" i="4" a="1"/>
  <c r="A10" i="4" a="1"/>
  <c r="A11" i="4" a="1"/>
  <c r="A12" i="4" a="1"/>
  <c r="A13" i="4" a="1"/>
  <c r="A14" i="4" a="1"/>
  <c r="A15" i="4" a="1"/>
  <c r="A16" i="4" a="1"/>
  <c r="A17" i="4" a="1"/>
  <c r="A18" i="4" a="1"/>
  <c r="A19" i="4" a="1"/>
  <c r="A20" i="4" a="1"/>
  <c r="A21" i="4" a="1"/>
  <c r="A22" i="4" a="1"/>
  <c r="A23" i="4" a="1"/>
  <c r="A24" i="4" a="1"/>
  <c r="A2" i="4"/>
  <c r="A5" i="3" a="1"/>
  <c r="A6" i="3" a="1"/>
  <c r="A7" i="3" a="1"/>
  <c r="A8" i="3" a="1"/>
  <c r="A9" i="3" a="1"/>
  <c r="A10" i="3" a="1"/>
  <c r="A11" i="3" a="1"/>
  <c r="A12" i="3" a="1"/>
  <c r="A13" i="3" a="1"/>
  <c r="A14" i="3" a="1"/>
  <c r="A15" i="3" a="1"/>
  <c r="A16" i="3" a="1"/>
  <c r="A17" i="3" a="1"/>
  <c r="A18" i="3" a="1"/>
  <c r="A19" i="3" a="1"/>
  <c r="A20" i="3" a="1"/>
  <c r="A21" i="3" a="1"/>
  <c r="A22" i="3" a="1"/>
  <c r="A23" i="3" a="1"/>
  <c r="A24" i="3" a="1"/>
  <c r="A25" i="3" a="1"/>
  <c r="A26" i="3" a="1"/>
  <c r="A27" i="3" a="1"/>
  <c r="A28" i="3" a="1"/>
  <c r="A29" i="3" a="1"/>
  <c r="A2" i="3"/>
  <c r="B23" i="2"/>
  <c r="D14" i="5" l="1"/>
  <c r="D37" i="5"/>
  <c r="E34" i="5" s="1"/>
  <c r="F34" i="5" s="1"/>
  <c r="M6" i="5"/>
  <c r="M5" i="5"/>
  <c r="L12" i="5"/>
  <c r="M12" i="5" s="1"/>
  <c r="K37" i="5"/>
  <c r="L34" i="5" s="1"/>
  <c r="M34" i="5" s="1"/>
  <c r="L11" i="5"/>
  <c r="M11" i="5" s="1"/>
  <c r="L10" i="5"/>
  <c r="M10" i="5" s="1"/>
  <c r="K13" i="5"/>
  <c r="L13" i="5" s="1"/>
  <c r="M13" i="5" s="1"/>
  <c r="K5" i="5"/>
  <c r="E14" i="5" l="1"/>
  <c r="E13" i="5"/>
  <c r="F13" i="5" s="1"/>
  <c r="E12" i="5"/>
  <c r="F12" i="5" s="1"/>
  <c r="E11" i="5"/>
  <c r="F11" i="5" s="1"/>
  <c r="E10" i="5"/>
  <c r="F10" i="5" s="1"/>
  <c r="E35" i="5"/>
  <c r="F35" i="5" s="1"/>
  <c r="E36" i="5"/>
  <c r="F36" i="5" s="1"/>
  <c r="E37" i="5"/>
  <c r="L35" i="5"/>
  <c r="M35" i="5" s="1"/>
  <c r="L36" i="5"/>
  <c r="M36" i="5" s="1"/>
  <c r="L37" i="5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<sst xmlns="http://schemas.openxmlformats.org/spreadsheetml/2006/main" count="137" uniqueCount="113">
  <si>
    <t>What one thing do you want to understand better this walk?</t>
  </si>
  <si>
    <t>Area / Station</t>
  </si>
  <si>
    <t>What Was Observed</t>
  </si>
  <si>
    <t>Compared to Standard?</t>
  </si>
  <si>
    <t>Concern Level</t>
  </si>
  <si>
    <t>Item #</t>
  </si>
  <si>
    <t>Observation / Action Needed</t>
  </si>
  <si>
    <t>Owner</t>
  </si>
  <si>
    <t>Due Date</t>
  </si>
  <si>
    <t>Status</t>
  </si>
  <si>
    <t>Pre-Walk Prep</t>
  </si>
  <si>
    <t>Observation Checklist</t>
  </si>
  <si>
    <t>Follow-Up Actions</t>
  </si>
  <si>
    <t>Dashboard</t>
  </si>
  <si>
    <t>Time</t>
  </si>
  <si>
    <t>Immediate Action Taken</t>
  </si>
  <si>
    <t>Priority</t>
  </si>
  <si>
    <t>Days Overdue</t>
  </si>
  <si>
    <t>GEMBA WALK DASHBOARD</t>
  </si>
  <si>
    <t>Count</t>
  </si>
  <si>
    <t>Low</t>
  </si>
  <si>
    <t>Medium</t>
  </si>
  <si>
    <t>High</t>
  </si>
  <si>
    <t>Critical</t>
  </si>
  <si>
    <t>Open</t>
  </si>
  <si>
    <t>In Progress</t>
  </si>
  <si>
    <t>Closed</t>
  </si>
  <si>
    <t>PRE-WALK PREP</t>
  </si>
  <si>
    <t>Complete this before heading to the floor — about 10 minutes.</t>
  </si>
  <si>
    <t>1  ·  WALK DETAILS</t>
  </si>
  <si>
    <t>2  ·  INTENT</t>
  </si>
  <si>
    <t>3  ·  READINESS CHECKLIST</t>
  </si>
  <si>
    <t>Walker Name</t>
  </si>
  <si>
    <t>Who is leading this walk?</t>
  </si>
  <si>
    <t>Date</t>
  </si>
  <si>
    <t>Enter as a date, e.g. 2026-10-06</t>
  </si>
  <si>
    <t>Shift / Time of Walk</t>
  </si>
  <si>
    <t>Which shift, and when you plan to walk</t>
  </si>
  <si>
    <t>Area / Process to Observe</t>
  </si>
  <si>
    <t>The value stream, line or area you will visit</t>
  </si>
  <si>
    <t>Team Members Present</t>
  </si>
  <si>
    <t>Everyone joining — include the area lead</t>
  </si>
  <si>
    <t>Walk Type</t>
  </si>
  <si>
    <t>Choose the main theme of this walk</t>
  </si>
  <si>
    <t>Focus Question</t>
  </si>
  <si>
    <t>Standard to Compare Against</t>
  </si>
  <si>
    <t>Which documented standard, SOP or target applies here?</t>
  </si>
  <si>
    <t>Reviewed open actions from the last walk</t>
  </si>
  <si>
    <t>Standard / SOP in hand (paper or device)</t>
  </si>
  <si>
    <t>Area lead notified of the walk</t>
  </si>
  <si>
    <t>PPE and area safety requirements checked</t>
  </si>
  <si>
    <t>Notebook, camera or device ready</t>
  </si>
  <si>
    <t>Open, curious questions prepared (not leading ones)</t>
  </si>
  <si>
    <t>Readiness</t>
  </si>
  <si>
    <t>GO SEE  ·  ASK WHY  ·  SHOW RESPECT</t>
  </si>
  <si>
    <t>Observe the process, not the people. Ask questions to understand — fixes come after the walk.</t>
  </si>
  <si>
    <t>← Home</t>
  </si>
  <si>
    <t>Needs Follow-Up?</t>
  </si>
  <si>
    <t>OBSERVATION CHECKLIST</t>
  </si>
  <si>
    <t>One row per area or station visited. Rate concern honestly — see the legend on Home. Flag anything that needs an owner and a due date.</t>
  </si>
  <si>
    <t>No</t>
  </si>
  <si>
    <t>Yes</t>
  </si>
  <si>
    <t>Partial</t>
  </si>
  <si>
    <t>Source Obs #</t>
  </si>
  <si>
    <t>Due Status</t>
  </si>
  <si>
    <t>FOLLOW-UP ACTIONS</t>
  </si>
  <si>
    <t>Every action needs an owner and a due date. Track each one to closure.</t>
  </si>
  <si>
    <t>Due-soon window (days):</t>
  </si>
  <si>
    <t>OBSERVATIONS LOGGED</t>
  </si>
  <si>
    <t>HIGH / CRITICAL</t>
  </si>
  <si>
    <t>FOLLOW-UP ITEMS</t>
  </si>
  <si>
    <t>OPEN / IN PROGRESS</t>
  </si>
  <si>
    <t>OVERDUE</t>
  </si>
  <si>
    <t>ACTIONS CLOSED</t>
  </si>
  <si>
    <t>OBSERVATIONS BY CONCERN LEVEL</t>
  </si>
  <si>
    <t>FOLLOW-UP STATUS</t>
  </si>
  <si>
    <t>% of Total</t>
  </si>
  <si>
    <t>Total rated</t>
  </si>
  <si>
    <t xml:space="preserve">   of which overdue</t>
  </si>
  <si>
    <t>Total with status</t>
  </si>
  <si>
    <t>OPEN ACTIONS BY PRIORITY</t>
  </si>
  <si>
    <t>OBSERVATIONS VS. STANDARD</t>
  </si>
  <si>
    <t>Total open</t>
  </si>
  <si>
    <t>Total answered</t>
  </si>
  <si>
    <t>Updates automatically from the Observation Checklist and Follow-Up Actions sheets. Overdue = Open or In Progress items past their due date.</t>
  </si>
  <si>
    <t>Share</t>
  </si>
  <si>
    <t>GEMBA WALK CHECKLIST</t>
  </si>
  <si>
    <t>Plan the walk  ·  Observe at the gemba  ·  Close the loop on every action</t>
  </si>
  <si>
    <t>WHAT IS A GEMBA WALK?</t>
  </si>
  <si>
    <t>A Gemba walk is a structured visit to where work actually happens, used to observe a process directly rather than rely on a status report about it. This workbook keeps the walk focused and makes sure every observation becomes a tracked follow-up action with an owner and a due date.</t>
  </si>
  <si>
    <t>HOW IT WORKS — FOUR STEPS</t>
  </si>
  <si>
    <t>STEP 1</t>
  </si>
  <si>
    <t>Set your focus question, confirm the standard and complete the readiness checklist before heading to the floor.</t>
  </si>
  <si>
    <t>STEP 2</t>
  </si>
  <si>
    <t>Log one row per area or station visited. Rate concern, compare to standard and flag follow-ups.</t>
  </si>
  <si>
    <t>STEP 3</t>
  </si>
  <si>
    <t>Turn flagged observations into actions with a priority, owner and due date. Track each to closure.</t>
  </si>
  <si>
    <t>STEP 4</t>
  </si>
  <si>
    <t>See concern levels, open and overdue actions and closure rate at a glance — live, no refresh needed.</t>
  </si>
  <si>
    <t>CONCERN LEVEL GUIDE — RATE CONSISTENTLY</t>
  </si>
  <si>
    <t>Minor deviation or small opportunity. No risk to people, quality or flow. Note it and move on.</t>
  </si>
  <si>
    <t>Deviation that could affect quality or flow if it continues. Follow up within the week.</t>
  </si>
  <si>
    <t>Clear deviation affecting safety, quality or output. Needs an owner and a due date.</t>
  </si>
  <si>
    <t>Immediate risk to people or product. Act on the spot, stop the work if needed, and escalate.</t>
  </si>
  <si>
    <t>GOOD OBSERVATION HABITS</t>
  </si>
  <si>
    <t>•  Go see — watch a full work cycle before asking questions.</t>
  </si>
  <si>
    <t>•  Ask why — use open, curious questions of the people doing the work.</t>
  </si>
  <si>
    <t>•  Show respect — observe the process, not the people. This is not a fault-finding mission.</t>
  </si>
  <si>
    <t>•  Compare to standard — note what the documented standard says and what you actually saw.</t>
  </si>
  <si>
    <t>•  Act and close — fix what is safe to fix on the spot; log the rest with an owner and a date.</t>
  </si>
  <si>
    <t>COLOR KEY &amp; RESOURCES</t>
  </si>
  <si>
    <t>Related resource: SixSigmaKaizen.com — Gemba Walk Guide</t>
  </si>
  <si>
    <t>Blue text = cells you fill in  ·  Black text = calculated automatically  ·  Shaded rows = banding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</si>
</sst>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d\,\ yyyy"/>
    <numFmt numFmtId="165" formatCode=";;;"/>
  </numFmts>
  <fonts count="2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3"/>
      <name val="Calibri"/>
      <scheme val="minor"/>
    </font>
    <font>
      <b/>
      <sz val="20"/>
      <color rgb="FFFFFFFF"/>
      <name val="Calibri"/>
      <scheme val="minor"/>
    </font>
    <font>
      <i/>
      <sz val="11"/>
      <color rgb="FFC9D8EE"/>
      <name val="Calibri"/>
      <scheme val="minor"/>
    </font>
    <font>
      <b/>
      <sz val="12"/>
      <color rgb="FFFFFFFF"/>
      <name val="Calibri"/>
      <scheme val="minor"/>
    </font>
    <font>
      <b/>
      <sz val="11"/>
      <color rgb="FF1F2933"/>
      <name val="Calibri"/>
      <scheme val="minor"/>
    </font>
    <font>
      <i/>
      <sz val="10"/>
      <color rgb="FF6B7785"/>
      <name val="Calibri"/>
      <scheme val="minor"/>
    </font>
    <font>
      <sz val="11"/>
      <color rgb="FF0000FF"/>
      <name val="Calibri"/>
      <scheme val="minor"/>
    </font>
    <font>
      <b/>
      <sz val="13"/>
      <color rgb="FF1F7A6F"/>
      <name val="Calibri"/>
      <family val="2"/>
      <scheme val="minor"/>
    </font>
    <font>
      <i/>
      <sz val="10"/>
      <color rgb="FF6B7785"/>
      <name val="Calibri"/>
      <family val="2"/>
      <scheme val="minor"/>
    </font>
    <font>
      <b/>
      <sz val="11"/>
      <color rgb="FFFFFFFF"/>
      <name val="Calibri"/>
      <scheme val="minor"/>
    </font>
    <font>
      <sz val="11"/>
      <color rgb="FF6B7785"/>
      <name val="Calibri"/>
      <scheme val="minor"/>
    </font>
    <font>
      <sz val="11"/>
      <color rgb="FF1F2933"/>
      <name val="Calibri"/>
      <family val="2"/>
      <scheme val="minor"/>
    </font>
    <font>
      <b/>
      <sz val="10"/>
      <color rgb="FF6B7785"/>
      <name val="Calibri"/>
      <family val="2"/>
      <scheme val="minor"/>
    </font>
    <font>
      <b/>
      <sz val="11"/>
      <color rgb="FF0000FF"/>
      <name val="Calibri"/>
      <scheme val="minor"/>
    </font>
    <font>
      <b/>
      <sz val="28"/>
      <color rgb="FF1B365D"/>
      <name val="Calibri"/>
      <family val="2"/>
      <scheme val="minor"/>
    </font>
    <font>
      <i/>
      <sz val="11"/>
      <color rgb="FFA31B1B"/>
      <name val="Calibri"/>
      <scheme val="minor"/>
    </font>
    <font>
      <i/>
      <sz val="9"/>
      <color rgb="FF6B7785"/>
      <name val="Calibri"/>
      <scheme val="minor"/>
    </font>
    <font>
      <b/>
      <sz val="26"/>
      <color rgb="FFFFFFFF"/>
      <name val="Calibri"/>
      <scheme val="minor"/>
    </font>
    <font>
      <i/>
      <sz val="12"/>
      <color rgb="FFC9D8EE"/>
      <name val="Calibri"/>
      <scheme val="minor"/>
    </font>
    <font>
      <b/>
      <sz val="10"/>
      <color rgb="FF2A9D8F"/>
      <name val="Calibri"/>
      <family val="2"/>
      <scheme val="minor"/>
    </font>
    <font>
      <b/>
      <u/>
      <sz val="13"/>
      <color rgb="FF1B365D"/>
      <name val="Calibri"/>
      <family val="2"/>
      <scheme val="minor"/>
    </font>
    <font>
      <sz val="10"/>
      <color rgb="FF1F2933"/>
      <name val="Calibri"/>
      <family val="2"/>
      <scheme val="minor"/>
    </font>
    <font>
      <b/>
      <sz val="11"/>
      <color rgb="FF1E7B45"/>
      <name val="Calibri"/>
      <scheme val="minor"/>
    </font>
    <font>
      <b/>
      <sz val="11"/>
      <color rgb="FF7A5600"/>
      <name val="Calibri"/>
      <scheme val="minor"/>
    </font>
    <font>
      <b/>
      <sz val="11"/>
      <color rgb="FF9C4A00"/>
      <name val="Calibri"/>
      <scheme val="minor"/>
    </font>
    <font>
      <i/>
      <sz val="11"/>
      <color rgb="FF6B7785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1B365D"/>
        <bgColor indexed="64"/>
      </patternFill>
    </fill>
    <fill>
      <patternFill patternType="solid">
        <fgColor rgb="FF2A9D8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F2F7"/>
        <bgColor indexed="64"/>
      </patternFill>
    </fill>
    <fill>
      <patternFill patternType="solid">
        <fgColor rgb="FFE6F4F1"/>
        <bgColor indexed="64"/>
      </patternFill>
    </fill>
    <fill>
      <patternFill patternType="solid">
        <fgColor rgb="FFC62828"/>
        <bgColor indexed="64"/>
      </patternFill>
    </fill>
    <fill>
      <patternFill patternType="solid">
        <fgColor rgb="FFDFF3E6"/>
        <bgColor indexed="64"/>
      </patternFill>
    </fill>
    <fill>
      <patternFill patternType="solid">
        <fgColor rgb="FFFFF1C2"/>
        <bgColor indexed="64"/>
      </patternFill>
    </fill>
    <fill>
      <patternFill patternType="solid">
        <fgColor rgb="FFF4F7FB"/>
        <bgColor indexed="64"/>
      </patternFill>
    </fill>
    <fill>
      <patternFill patternType="solid">
        <fgColor rgb="FFFCDDBF"/>
        <bgColor indexed="64"/>
      </patternFill>
    </fill>
    <fill>
      <patternFill patternType="solid">
        <fgColor rgb="FFDCE5F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rgb="FFC9D3E0"/>
      </top>
      <bottom/>
      <diagonal/>
    </border>
    <border>
      <left/>
      <right/>
      <top style="thin">
        <color rgb="FFC9D3E0"/>
      </top>
      <bottom style="thin">
        <color rgb="FFC9D3E0"/>
      </bottom>
      <diagonal/>
    </border>
    <border>
      <left style="thin">
        <color rgb="FFC9D3E0"/>
      </left>
      <right style="thin">
        <color rgb="FFC9D3E0"/>
      </right>
      <top style="thin">
        <color rgb="FFC9D3E0"/>
      </top>
      <bottom style="thin">
        <color rgb="FFC9D3E0"/>
      </bottom>
      <diagonal/>
    </border>
    <border>
      <left style="thin">
        <color rgb="FFC9D3E0"/>
      </left>
      <right style="thin">
        <color rgb="FFC9D3E0"/>
      </right>
      <top style="thin">
        <color rgb="FFC9D3E0"/>
      </top>
      <bottom/>
      <diagonal/>
    </border>
    <border>
      <left/>
      <right/>
      <top/>
      <bottom style="thin">
        <color rgb="FFC9D3E0"/>
      </bottom>
      <diagonal/>
    </border>
    <border>
      <left style="thin">
        <color rgb="FFC9D3E0"/>
      </left>
      <right/>
      <top/>
      <bottom style="thin">
        <color rgb="FFC9D3E0"/>
      </bottom>
      <diagonal/>
    </border>
    <border>
      <left/>
      <right style="thin">
        <color rgb="FFC9D3E0"/>
      </right>
      <top/>
      <bottom style="thin">
        <color rgb="FFC9D3E0"/>
      </bottom>
      <diagonal/>
    </border>
    <border>
      <left style="thin">
        <color rgb="FFC9D3E0"/>
      </left>
      <right/>
      <top/>
      <bottom/>
      <diagonal/>
    </border>
    <border>
      <left/>
      <right style="thin">
        <color rgb="FFC9D3E0"/>
      </right>
      <top/>
      <bottom/>
      <diagonal/>
    </border>
    <border>
      <left style="thin">
        <color rgb="FFC9D3E0"/>
      </left>
      <right/>
      <top style="thick">
        <color rgb="FF2A9D8F"/>
      </top>
      <bottom/>
      <diagonal/>
    </border>
    <border>
      <left/>
      <right style="thin">
        <color rgb="FFC9D3E0"/>
      </right>
      <top style="thick">
        <color rgb="FF2A9D8F"/>
      </top>
      <bottom/>
      <diagonal/>
    </border>
    <border>
      <left/>
      <right/>
      <top style="thick">
        <color rgb="FF2A9D8F"/>
      </top>
      <bottom/>
      <diagonal/>
    </border>
    <border>
      <left/>
      <right/>
      <top style="thin">
        <color rgb="FF1B365D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3">
    <xf numFmtId="0" fontId="0" fillId="0" borderId="0" xfId="0"/>
    <xf numFmtId="0" fontId="3" fillId="0" borderId="0" xfId="0" applyFont="1"/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4" borderId="3" xfId="0" applyFont="1" applyFill="1" applyBorder="1" applyAlignment="1">
      <alignment vertical="center" wrapText="1"/>
    </xf>
    <xf numFmtId="0" fontId="7" fillId="0" borderId="0" xfId="0" applyFont="1" applyAlignment="1">
      <alignment vertical="center" indent="1"/>
    </xf>
    <xf numFmtId="0" fontId="8" fillId="0" borderId="0" xfId="0" applyFont="1" applyAlignment="1">
      <alignment vertical="center" indent="1"/>
    </xf>
    <xf numFmtId="0" fontId="9" fillId="4" borderId="4" xfId="0" applyFont="1" applyFill="1" applyBorder="1" applyAlignment="1">
      <alignment vertical="center" wrapText="1"/>
    </xf>
    <xf numFmtId="164" fontId="9" fillId="4" borderId="4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vertical="center" inden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7" fillId="5" borderId="0" xfId="0" applyFont="1" applyFill="1" applyAlignment="1">
      <alignment vertical="center" indent="1"/>
    </xf>
    <xf numFmtId="0" fontId="7" fillId="5" borderId="0" xfId="0" applyFont="1" applyFill="1" applyAlignment="1">
      <alignment horizontal="center" vertical="center"/>
    </xf>
    <xf numFmtId="0" fontId="3" fillId="5" borderId="0" xfId="0" applyFont="1" applyFill="1" applyAlignment="1">
      <alignment vertical="center"/>
    </xf>
    <xf numFmtId="0" fontId="2" fillId="2" borderId="0" xfId="1" applyFont="1" applyFill="1" applyAlignment="1">
      <alignment horizontal="right" vertical="center"/>
    </xf>
    <xf numFmtId="0" fontId="12" fillId="2" borderId="0" xfId="0" applyFont="1" applyFill="1" applyAlignment="1">
      <alignment horizontal="left" vertical="center" wrapText="1"/>
    </xf>
    <xf numFmtId="0" fontId="12" fillId="2" borderId="0" xfId="0" applyFont="1" applyFill="1" applyAlignment="1">
      <alignment horizontal="center" vertical="center" wrapText="1"/>
    </xf>
    <xf numFmtId="18" fontId="9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vertical="center" wrapText="1"/>
    </xf>
    <xf numFmtId="0" fontId="13" fillId="0" borderId="3" xfId="0" applyFont="1" applyBorder="1" applyAlignment="1">
      <alignment horizontal="center" vertical="center"/>
    </xf>
    <xf numFmtId="0" fontId="16" fillId="4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9" fillId="0" borderId="3" xfId="0" applyNumberFormat="1" applyFont="1" applyBorder="1" applyAlignment="1">
      <alignment horizontal="center" vertical="center"/>
    </xf>
    <xf numFmtId="164" fontId="9" fillId="0" borderId="3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" fontId="3" fillId="0" borderId="0" xfId="0" applyNumberFormat="1" applyFont="1" applyAlignment="1">
      <alignment vertical="center"/>
    </xf>
    <xf numFmtId="0" fontId="12" fillId="2" borderId="0" xfId="0" applyFont="1" applyFill="1" applyAlignment="1">
      <alignment vertical="center" indent="1"/>
    </xf>
    <xf numFmtId="0" fontId="7" fillId="12" borderId="0" xfId="0" applyFont="1" applyFill="1" applyAlignment="1">
      <alignment vertical="center"/>
    </xf>
    <xf numFmtId="0" fontId="7" fillId="12" borderId="0" xfId="0" applyFont="1" applyFill="1" applyAlignment="1">
      <alignment horizontal="center" vertical="center"/>
    </xf>
    <xf numFmtId="0" fontId="7" fillId="12" borderId="0" xfId="0" applyFont="1" applyFill="1" applyAlignment="1">
      <alignment vertical="center" indent="1"/>
    </xf>
    <xf numFmtId="0" fontId="3" fillId="0" borderId="0" xfId="0" applyFont="1" applyAlignment="1">
      <alignment horizontal="center" vertical="center"/>
    </xf>
    <xf numFmtId="9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vertical="center" indent="1"/>
    </xf>
    <xf numFmtId="9" fontId="3" fillId="0" borderId="1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vertical="center" indent="1"/>
    </xf>
    <xf numFmtId="0" fontId="7" fillId="0" borderId="13" xfId="0" applyFont="1" applyBorder="1" applyAlignment="1">
      <alignment horizontal="center" vertical="center"/>
    </xf>
    <xf numFmtId="9" fontId="7" fillId="0" borderId="13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vertical="center"/>
    </xf>
    <xf numFmtId="0" fontId="18" fillId="0" borderId="1" xfId="0" applyFont="1" applyBorder="1" applyAlignment="1">
      <alignment horizontal="center" vertical="center"/>
    </xf>
    <xf numFmtId="9" fontId="18" fillId="0" borderId="1" xfId="0" applyNumberFormat="1" applyFont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18" fillId="0" borderId="1" xfId="0" applyFont="1" applyBorder="1" applyAlignment="1">
      <alignment vertical="center" indent="1"/>
    </xf>
    <xf numFmtId="0" fontId="20" fillId="2" borderId="0" xfId="0" applyFont="1" applyFill="1" applyAlignment="1">
      <alignment vertical="center"/>
    </xf>
    <xf numFmtId="0" fontId="21" fillId="2" borderId="0" xfId="0" applyFont="1" applyFill="1" applyAlignment="1">
      <alignment vertical="center"/>
    </xf>
    <xf numFmtId="0" fontId="25" fillId="8" borderId="0" xfId="0" applyFont="1" applyFill="1" applyAlignment="1">
      <alignment horizontal="center" vertical="center"/>
    </xf>
    <xf numFmtId="0" fontId="26" fillId="9" borderId="1" xfId="0" applyFont="1" applyFill="1" applyBorder="1" applyAlignment="1">
      <alignment horizontal="center" vertical="center"/>
    </xf>
    <xf numFmtId="0" fontId="27" fillId="11" borderId="1" xfId="0" applyFont="1" applyFill="1" applyBorder="1" applyAlignment="1">
      <alignment horizontal="center" vertical="center"/>
    </xf>
    <xf numFmtId="0" fontId="12" fillId="7" borderId="2" xfId="0" applyFont="1" applyFill="1" applyBorder="1" applyAlignment="1">
      <alignment horizontal="center" vertical="center"/>
    </xf>
    <xf numFmtId="0" fontId="14" fillId="0" borderId="0" xfId="0" applyFont="1" applyAlignment="1">
      <alignment indent="1"/>
    </xf>
    <xf numFmtId="0" fontId="0" fillId="0" borderId="0" xfId="0" applyAlignment="1">
      <alignment indent="1"/>
    </xf>
    <xf numFmtId="0" fontId="28" fillId="0" borderId="0" xfId="0" applyFont="1" applyAlignment="1">
      <alignment indent="1"/>
    </xf>
    <xf numFmtId="0" fontId="0" fillId="0" borderId="2" xfId="0" applyBorder="1" applyAlignment="1">
      <alignment vertical="center" indent="1"/>
    </xf>
    <xf numFmtId="0" fontId="0" fillId="0" borderId="2" xfId="0" applyBorder="1" applyAlignment="1">
      <alignment vertical="center"/>
    </xf>
    <xf numFmtId="0" fontId="0" fillId="0" borderId="0" xfId="0"/>
    <xf numFmtId="0" fontId="22" fillId="10" borderId="10" xfId="0" applyFont="1" applyFill="1" applyBorder="1" applyAlignment="1">
      <alignment horizontal="center"/>
    </xf>
    <xf numFmtId="0" fontId="0" fillId="10" borderId="11" xfId="0" applyFill="1" applyBorder="1" applyAlignment="1">
      <alignment horizontal="center"/>
    </xf>
    <xf numFmtId="0" fontId="23" fillId="10" borderId="8" xfId="1" applyFont="1" applyFill="1" applyBorder="1" applyAlignment="1">
      <alignment horizontal="center"/>
    </xf>
    <xf numFmtId="0" fontId="0" fillId="10" borderId="9" xfId="0" applyFill="1" applyBorder="1" applyAlignment="1">
      <alignment horizontal="center"/>
    </xf>
    <xf numFmtId="0" fontId="24" fillId="10" borderId="6" xfId="0" applyFont="1" applyFill="1" applyBorder="1" applyAlignment="1">
      <alignment horizontal="left" vertical="top" wrapText="1" indent="1"/>
    </xf>
    <xf numFmtId="0" fontId="0" fillId="10" borderId="7" xfId="0" applyFill="1" applyBorder="1" applyAlignment="1">
      <alignment horizontal="center" wrapText="1"/>
    </xf>
    <xf numFmtId="0" fontId="0" fillId="0" borderId="0" xfId="0" applyAlignment="1">
      <alignment vertical="center" inden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indent="1"/>
    </xf>
    <xf numFmtId="0" fontId="0" fillId="0" borderId="1" xfId="0" applyBorder="1" applyAlignment="1">
      <alignment vertical="center"/>
    </xf>
    <xf numFmtId="0" fontId="0" fillId="0" borderId="0" xfId="0" applyAlignment="1">
      <alignment vertical="top" wrapText="1" indent="1"/>
    </xf>
    <xf numFmtId="0" fontId="0" fillId="0" borderId="0" xfId="0" applyAlignment="1">
      <alignment vertical="top" wrapText="1"/>
    </xf>
    <xf numFmtId="0" fontId="0" fillId="10" borderId="12" xfId="0" applyFill="1" applyBorder="1" applyAlignment="1">
      <alignment horizontal="center"/>
    </xf>
    <xf numFmtId="0" fontId="0" fillId="10" borderId="0" xfId="0" applyFill="1" applyAlignment="1">
      <alignment horizontal="center"/>
    </xf>
    <xf numFmtId="0" fontId="0" fillId="10" borderId="5" xfId="0" applyFill="1" applyBorder="1" applyAlignment="1">
      <alignment horizontal="center" wrapText="1"/>
    </xf>
    <xf numFmtId="0" fontId="10" fillId="6" borderId="0" xfId="0" applyFont="1" applyFill="1" applyAlignment="1">
      <alignment horizontal="center" vertical="center"/>
    </xf>
    <xf numFmtId="0" fontId="11" fillId="0" borderId="0" xfId="0" applyFont="1" applyAlignment="1">
      <alignment horizontal="center"/>
    </xf>
    <xf numFmtId="0" fontId="15" fillId="0" borderId="0" xfId="0" applyFont="1" applyAlignment="1">
      <alignment horizontal="right"/>
    </xf>
    <xf numFmtId="0" fontId="7" fillId="12" borderId="0" xfId="0" applyFont="1" applyFill="1" applyAlignment="1">
      <alignment horizontal="center" vertical="center"/>
    </xf>
    <xf numFmtId="165" fontId="3" fillId="0" borderId="0" xfId="0" applyNumberFormat="1" applyFont="1" applyAlignment="1">
      <alignment vertical="center"/>
    </xf>
    <xf numFmtId="165" fontId="3" fillId="0" borderId="1" xfId="0" applyNumberFormat="1" applyFont="1" applyBorder="1" applyAlignment="1">
      <alignment vertical="center"/>
    </xf>
    <xf numFmtId="165" fontId="18" fillId="0" borderId="1" xfId="0" applyNumberFormat="1" applyFont="1" applyBorder="1" applyAlignment="1">
      <alignment vertical="center"/>
    </xf>
    <xf numFmtId="0" fontId="15" fillId="10" borderId="10" xfId="0" applyFont="1" applyFill="1" applyBorder="1" applyAlignment="1">
      <alignment horizontal="center"/>
    </xf>
    <xf numFmtId="1" fontId="17" fillId="10" borderId="8" xfId="0" applyNumberFormat="1" applyFont="1" applyFill="1" applyBorder="1" applyAlignment="1">
      <alignment horizontal="center"/>
    </xf>
    <xf numFmtId="1" fontId="0" fillId="10" borderId="0" xfId="0" applyNumberFormat="1" applyFill="1" applyAlignment="1">
      <alignment horizontal="center"/>
    </xf>
    <xf numFmtId="0" fontId="11" fillId="10" borderId="6" xfId="0" applyFont="1" applyFill="1" applyBorder="1" applyAlignment="1">
      <alignment horizontal="center"/>
    </xf>
    <xf numFmtId="0" fontId="0" fillId="10" borderId="5" xfId="0" applyFill="1" applyBorder="1" applyAlignment="1">
      <alignment horizontal="center"/>
    </xf>
    <xf numFmtId="9" fontId="17" fillId="10" borderId="8" xfId="0" applyNumberFormat="1" applyFont="1" applyFill="1" applyBorder="1" applyAlignment="1">
      <alignment horizontal="center"/>
    </xf>
    <xf numFmtId="0" fontId="0" fillId="10" borderId="7" xfId="0" applyFill="1" applyBorder="1" applyAlignment="1">
      <alignment horizontal="center"/>
    </xf>
    <xf numFmtId="1" fontId="0" fillId="10" borderId="9" xfId="0" applyNumberForma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48">
    <dxf>
      <font>
        <color rgb="FFC62828"/>
      </font>
    </dxf>
    <dxf>
      <font>
        <color rgb="FFE8731A"/>
      </font>
    </dxf>
    <dxf>
      <font>
        <color rgb="FF6B7785"/>
      </font>
      <fill>
        <patternFill patternType="solid">
          <fgColor indexed="64"/>
          <bgColor rgb="FFE8ECF1"/>
        </patternFill>
      </fill>
    </dxf>
    <dxf>
      <font>
        <color rgb="FF1E7B45"/>
      </font>
      <fill>
        <patternFill patternType="solid">
          <fgColor indexed="64"/>
          <bgColor rgb="FFDFF3E6"/>
        </patternFill>
      </fill>
    </dxf>
    <dxf>
      <font>
        <b/>
        <i val="0"/>
        <color rgb="FF7A5600"/>
      </font>
      <fill>
        <patternFill patternType="solid">
          <fgColor indexed="64"/>
          <bgColor rgb="FFFFF1C2"/>
        </patternFill>
      </fill>
    </dxf>
    <dxf>
      <font>
        <b/>
        <i val="0"/>
        <color rgb="FFFFFFFF"/>
      </font>
      <fill>
        <patternFill patternType="solid">
          <fgColor indexed="64"/>
          <bgColor rgb="FFC62828"/>
        </patternFill>
      </fill>
    </dxf>
    <dxf>
      <font>
        <b/>
        <i val="0"/>
        <color rgb="FFA31B1B"/>
      </font>
      <fill>
        <patternFill patternType="solid">
          <fgColor indexed="64"/>
          <bgColor rgb="FFF9D6D5"/>
        </patternFill>
      </fill>
    </dxf>
    <dxf>
      <font>
        <b/>
        <i val="0"/>
        <color rgb="FF1F2933"/>
      </font>
      <fill>
        <patternFill patternType="solid">
          <fgColor indexed="64"/>
          <bgColor rgb="FFFFFFFF"/>
        </patternFill>
      </fill>
    </dxf>
    <dxf>
      <font>
        <b/>
        <i val="0"/>
        <color rgb="FF1F4E8C"/>
      </font>
      <fill>
        <patternFill patternType="solid">
          <fgColor indexed="64"/>
          <bgColor rgb="FFDCE8F7"/>
        </patternFill>
      </fill>
    </dxf>
    <dxf>
      <font>
        <b/>
        <i val="0"/>
        <color rgb="FF4B5563"/>
      </font>
      <fill>
        <patternFill patternType="solid">
          <fgColor indexed="64"/>
          <bgColor rgb="FFE8ECF1"/>
        </patternFill>
      </fill>
    </dxf>
    <dxf>
      <font>
        <b/>
        <i val="0"/>
        <color rgb="FF1E7B45"/>
      </font>
      <fill>
        <patternFill patternType="solid">
          <fgColor indexed="64"/>
          <bgColor rgb="FFDFF3E6"/>
        </patternFill>
      </fill>
    </dxf>
    <dxf>
      <font>
        <b/>
        <i val="0"/>
        <color rgb="FF7A5600"/>
      </font>
      <fill>
        <patternFill patternType="solid">
          <fgColor indexed="64"/>
          <bgColor rgb="FFFFF1C2"/>
        </patternFill>
      </fill>
    </dxf>
    <dxf>
      <font>
        <b/>
        <i val="0"/>
        <color rgb="FF9C4A00"/>
      </font>
      <fill>
        <patternFill patternType="solid">
          <fgColor indexed="64"/>
          <bgColor rgb="FFFCDDBF"/>
        </patternFill>
      </fill>
    </dxf>
    <dxf>
      <fill>
        <patternFill patternType="solid">
          <fgColor indexed="64"/>
          <bgColor rgb="FFF4F7FB"/>
        </patternFill>
      </fill>
    </dxf>
    <dxf>
      <font>
        <strike/>
        <color rgb="FF8A94A0"/>
      </font>
    </dxf>
    <dxf>
      <font>
        <b/>
        <i val="0"/>
        <color rgb="FF1F7A6F"/>
      </font>
      <fill>
        <patternFill patternType="solid">
          <fgColor indexed="64"/>
          <bgColor rgb="FFDCEFEC"/>
        </patternFill>
      </fill>
    </dxf>
    <dxf>
      <font>
        <b/>
        <i val="0"/>
        <color rgb="FFFFFFFF"/>
      </font>
      <fill>
        <patternFill patternType="solid">
          <fgColor indexed="64"/>
          <bgColor rgb="FFC62828"/>
        </patternFill>
      </fill>
    </dxf>
    <dxf>
      <font>
        <b/>
        <i val="0"/>
        <color rgb="FF9C4A00"/>
      </font>
      <fill>
        <patternFill patternType="solid">
          <fgColor indexed="64"/>
          <bgColor rgb="FFFCDDBF"/>
        </patternFill>
      </fill>
    </dxf>
    <dxf>
      <font>
        <b/>
        <i val="0"/>
        <color rgb="FF7A5600"/>
      </font>
      <fill>
        <patternFill patternType="solid">
          <fgColor indexed="64"/>
          <bgColor rgb="FFFFF1C2"/>
        </patternFill>
      </fill>
    </dxf>
    <dxf>
      <font>
        <b/>
        <i val="0"/>
        <color rgb="FF1E7B45"/>
      </font>
      <fill>
        <patternFill patternType="solid">
          <fgColor indexed="64"/>
          <bgColor rgb="FFDFF3E6"/>
        </patternFill>
      </fill>
    </dxf>
    <dxf>
      <font>
        <color rgb="FFA31B1B"/>
      </font>
      <fill>
        <patternFill patternType="solid">
          <fgColor indexed="64"/>
          <bgColor rgb="FFF9D6D5"/>
        </patternFill>
      </fill>
    </dxf>
    <dxf>
      <font>
        <color rgb="FF7A5600"/>
      </font>
      <fill>
        <patternFill patternType="solid">
          <fgColor indexed="64"/>
          <bgColor rgb="FFFFF1C2"/>
        </patternFill>
      </fill>
    </dxf>
    <dxf>
      <font>
        <color rgb="FF1E7B45"/>
      </font>
      <fill>
        <patternFill patternType="solid">
          <fgColor indexed="64"/>
          <bgColor rgb="FFDFF3E6"/>
        </patternFill>
      </fill>
    </dxf>
    <dxf>
      <fill>
        <patternFill patternType="solid">
          <fgColor indexed="64"/>
          <bgColor rgb="FFF4F7FB"/>
        </patternFill>
      </fill>
    </dxf>
    <dxf>
      <font>
        <color rgb="FF1F2933"/>
      </font>
      <fill>
        <patternFill patternType="solid">
          <fgColor indexed="64"/>
          <bgColor rgb="FFFDECEC"/>
        </patternFill>
      </fill>
    </dxf>
    <dxf>
      <font>
        <color rgb="FF8A5A00"/>
      </font>
      <fill>
        <patternFill patternType="solid">
          <fgColor indexed="64"/>
          <bgColor rgb="FFFFF1D1"/>
        </patternFill>
      </fill>
    </dxf>
    <dxf>
      <font>
        <color rgb="FF1E7B45"/>
      </font>
      <fill>
        <patternFill patternType="solid">
          <fgColor indexed="64"/>
          <bgColor rgb="FFDFF3E6"/>
        </patternFill>
      </fill>
    </dxf>
    <dxf>
      <font>
        <sz val="11"/>
        <color rgb="FF1F2933"/>
        <name val="Calibri"/>
      </font>
      <alignment horizontal="center" vertical="center"/>
      <border diagonalUp="0" diagonalDown="0">
        <left style="thin">
          <color rgb="FFC9D3E0"/>
        </left>
        <right style="thin">
          <color rgb="FFC9D3E0"/>
        </right>
        <top style="thin">
          <color rgb="FFC9D3E0"/>
        </top>
        <bottom style="thin">
          <color rgb="FFC9D3E0"/>
        </bottom>
        <vertical style="thin">
          <color rgb="FFC9D3E0"/>
        </vertical>
        <horizontal style="thin">
          <color rgb="FFC9D3E0"/>
        </horizontal>
      </border>
    </dxf>
    <dxf>
      <font>
        <sz val="11"/>
        <color rgb="FF1F2933"/>
        <name val="Calibri"/>
      </font>
      <numFmt numFmtId="1" formatCode="0"/>
      <alignment horizontal="center" vertical="center"/>
      <border diagonalUp="0" diagonalDown="0">
        <left style="thin">
          <color rgb="FFC9D3E0"/>
        </left>
        <right style="thin">
          <color rgb="FFC9D3E0"/>
        </right>
        <top style="thin">
          <color rgb="FFC9D3E0"/>
        </top>
        <bottom style="thin">
          <color rgb="FFC9D3E0"/>
        </bottom>
        <vertical style="thin">
          <color rgb="FFC9D3E0"/>
        </vertical>
        <horizontal style="thin">
          <color rgb="FFC9D3E0"/>
        </horizontal>
      </border>
    </dxf>
    <dxf>
      <font>
        <sz val="11"/>
        <color rgb="FF0000FF"/>
        <name val="Calibri"/>
      </font>
      <alignment horizontal="center" vertical="center"/>
      <border diagonalUp="0" diagonalDown="0">
        <left style="thin">
          <color rgb="FFC9D3E0"/>
        </left>
        <right style="thin">
          <color rgb="FFC9D3E0"/>
        </right>
        <top style="thin">
          <color rgb="FFC9D3E0"/>
        </top>
        <bottom style="thin">
          <color rgb="FFC9D3E0"/>
        </bottom>
        <vertical style="thin">
          <color rgb="FFC9D3E0"/>
        </vertical>
        <horizontal style="thin">
          <color rgb="FFC9D3E0"/>
        </horizontal>
      </border>
    </dxf>
    <dxf>
      <font>
        <sz val="11"/>
        <color rgb="FF0000FF"/>
        <name val="Calibri"/>
      </font>
      <numFmt numFmtId="164" formatCode="mmm\ d\,\ yyyy"/>
      <alignment horizontal="center" vertical="center"/>
      <border diagonalUp="0" diagonalDown="0">
        <left style="thin">
          <color rgb="FFC9D3E0"/>
        </left>
        <right style="thin">
          <color rgb="FFC9D3E0"/>
        </right>
        <top style="thin">
          <color rgb="FFC9D3E0"/>
        </top>
        <bottom style="thin">
          <color rgb="FFC9D3E0"/>
        </bottom>
        <vertical style="thin">
          <color rgb="FFC9D3E0"/>
        </vertical>
        <horizontal style="thin">
          <color rgb="FFC9D3E0"/>
        </horizontal>
      </border>
    </dxf>
    <dxf>
      <font>
        <sz val="11"/>
        <color rgb="FF0000FF"/>
        <name val="Calibri"/>
      </font>
      <alignment horizontal="center" vertical="center"/>
      <border diagonalUp="0" diagonalDown="0">
        <left style="thin">
          <color rgb="FFC9D3E0"/>
        </left>
        <right style="thin">
          <color rgb="FFC9D3E0"/>
        </right>
        <top style="thin">
          <color rgb="FFC9D3E0"/>
        </top>
        <bottom style="thin">
          <color rgb="FFC9D3E0"/>
        </bottom>
        <vertical style="thin">
          <color rgb="FFC9D3E0"/>
        </vertical>
        <horizontal style="thin">
          <color rgb="FFC9D3E0"/>
        </horizontal>
      </border>
    </dxf>
    <dxf>
      <font>
        <sz val="11"/>
        <color rgb="FF0000FF"/>
        <name val="Calibri"/>
      </font>
      <alignment horizontal="center" vertical="center"/>
      <border diagonalUp="0" diagonalDown="0">
        <left style="thin">
          <color rgb="FFC9D3E0"/>
        </left>
        <right style="thin">
          <color rgb="FFC9D3E0"/>
        </right>
        <top style="thin">
          <color rgb="FFC9D3E0"/>
        </top>
        <bottom style="thin">
          <color rgb="FFC9D3E0"/>
        </bottom>
        <vertical style="thin">
          <color rgb="FFC9D3E0"/>
        </vertical>
        <horizontal style="thin">
          <color rgb="FFC9D3E0"/>
        </horizontal>
      </border>
    </dxf>
    <dxf>
      <font>
        <sz val="11"/>
        <color rgb="FF0000FF"/>
        <name val="Calibri"/>
      </font>
      <alignment vertical="center" wrapText="1"/>
      <border diagonalUp="0" diagonalDown="0">
        <left style="thin">
          <color rgb="FFC9D3E0"/>
        </left>
        <right style="thin">
          <color rgb="FFC9D3E0"/>
        </right>
        <top style="thin">
          <color rgb="FFC9D3E0"/>
        </top>
        <bottom style="thin">
          <color rgb="FFC9D3E0"/>
        </bottom>
        <vertical style="thin">
          <color rgb="FFC9D3E0"/>
        </vertical>
        <horizontal style="thin">
          <color rgb="FFC9D3E0"/>
        </horizontal>
      </border>
    </dxf>
    <dxf>
      <font>
        <sz val="11"/>
        <color rgb="FF0000FF"/>
        <name val="Calibri"/>
      </font>
      <numFmt numFmtId="1" formatCode="0"/>
      <alignment horizontal="center" vertical="center"/>
      <border diagonalUp="0" diagonalDown="0">
        <left style="thin">
          <color rgb="FFC9D3E0"/>
        </left>
        <right style="thin">
          <color rgb="FFC9D3E0"/>
        </right>
        <top style="thin">
          <color rgb="FFC9D3E0"/>
        </top>
        <bottom style="thin">
          <color rgb="FFC9D3E0"/>
        </bottom>
        <vertical style="thin">
          <color rgb="FFC9D3E0"/>
        </vertical>
        <horizontal style="thin">
          <color rgb="FFC9D3E0"/>
        </horizontal>
      </border>
    </dxf>
    <dxf>
      <font>
        <sz val="11"/>
        <color rgb="FF6B7785"/>
        <name val="Calibri"/>
      </font>
      <alignment horizontal="center" vertical="center"/>
      <border diagonalUp="0" diagonalDown="0">
        <left style="thin">
          <color rgb="FFC9D3E0"/>
        </left>
        <right style="thin">
          <color rgb="FFC9D3E0"/>
        </right>
        <top style="thin">
          <color rgb="FFC9D3E0"/>
        </top>
        <bottom style="thin">
          <color rgb="FFC9D3E0"/>
        </bottom>
        <vertical style="thin">
          <color rgb="FFC9D3E0"/>
        </vertical>
        <horizontal style="thin">
          <color rgb="FFC9D3E0"/>
        </horizontal>
      </border>
    </dxf>
    <dxf>
      <font>
        <sz val="11"/>
        <color rgb="FF1F2933"/>
        <name val="Calibri"/>
      </font>
      <alignment vertical="center"/>
    </dxf>
    <dxf>
      <font>
        <b/>
        <sz val="11"/>
        <color rgb="FFFFFFFF"/>
        <name val="Calibri"/>
      </font>
      <fill>
        <patternFill patternType="solid">
          <fgColor indexed="64"/>
          <bgColor rgb="FF1B365D"/>
        </patternFill>
      </fill>
      <alignment horizontal="center" vertical="center" wrapText="1"/>
    </dxf>
    <dxf>
      <font>
        <sz val="11"/>
        <color rgb="FF0000FF"/>
        <name val="Calibri"/>
      </font>
      <alignment horizontal="center" vertical="center"/>
      <border diagonalUp="0" diagonalDown="0">
        <left style="thin">
          <color rgb="FFC9D3E0"/>
        </left>
        <right style="thin">
          <color rgb="FFC9D3E0"/>
        </right>
        <top style="thin">
          <color rgb="FFC9D3E0"/>
        </top>
        <bottom style="thin">
          <color rgb="FFC9D3E0"/>
        </bottom>
        <vertical style="thin">
          <color rgb="FFC9D3E0"/>
        </vertical>
        <horizontal style="thin">
          <color rgb="FFC9D3E0"/>
        </horizontal>
      </border>
    </dxf>
    <dxf>
      <font>
        <sz val="11"/>
        <color rgb="FF0000FF"/>
        <name val="Calibri"/>
      </font>
      <alignment vertical="center" wrapText="1"/>
      <border diagonalUp="0" diagonalDown="0">
        <left style="thin">
          <color rgb="FFC9D3E0"/>
        </left>
        <right style="thin">
          <color rgb="FFC9D3E0"/>
        </right>
        <top style="thin">
          <color rgb="FFC9D3E0"/>
        </top>
        <bottom style="thin">
          <color rgb="FFC9D3E0"/>
        </bottom>
        <vertical style="thin">
          <color rgb="FFC9D3E0"/>
        </vertical>
        <horizontal style="thin">
          <color rgb="FFC9D3E0"/>
        </horizontal>
      </border>
    </dxf>
    <dxf>
      <font>
        <sz val="11"/>
        <color rgb="FF0000FF"/>
        <name val="Calibri"/>
      </font>
      <alignment horizontal="center" vertical="center"/>
      <border diagonalUp="0" diagonalDown="0">
        <left style="thin">
          <color rgb="FFC9D3E0"/>
        </left>
        <right style="thin">
          <color rgb="FFC9D3E0"/>
        </right>
        <top style="thin">
          <color rgb="FFC9D3E0"/>
        </top>
        <bottom style="thin">
          <color rgb="FFC9D3E0"/>
        </bottom>
        <vertical style="thin">
          <color rgb="FFC9D3E0"/>
        </vertical>
        <horizontal style="thin">
          <color rgb="FFC9D3E0"/>
        </horizontal>
      </border>
    </dxf>
    <dxf>
      <font>
        <sz val="11"/>
        <color rgb="FF0000FF"/>
        <name val="Calibri"/>
      </font>
      <alignment horizontal="center" vertical="center"/>
      <border diagonalUp="0" diagonalDown="0">
        <left style="thin">
          <color rgb="FFC9D3E0"/>
        </left>
        <right style="thin">
          <color rgb="FFC9D3E0"/>
        </right>
        <top style="thin">
          <color rgb="FFC9D3E0"/>
        </top>
        <bottom style="thin">
          <color rgb="FFC9D3E0"/>
        </bottom>
        <vertical style="thin">
          <color rgb="FFC9D3E0"/>
        </vertical>
        <horizontal style="thin">
          <color rgb="FFC9D3E0"/>
        </horizontal>
      </border>
    </dxf>
    <dxf>
      <font>
        <sz val="11"/>
        <color rgb="FF0000FF"/>
        <name val="Calibri"/>
      </font>
      <alignment vertical="center" wrapText="1"/>
      <border diagonalUp="0" diagonalDown="0">
        <left style="thin">
          <color rgb="FFC9D3E0"/>
        </left>
        <right style="thin">
          <color rgb="FFC9D3E0"/>
        </right>
        <top style="thin">
          <color rgb="FFC9D3E0"/>
        </top>
        <bottom style="thin">
          <color rgb="FFC9D3E0"/>
        </bottom>
        <vertical style="thin">
          <color rgb="FFC9D3E0"/>
        </vertical>
        <horizontal style="thin">
          <color rgb="FFC9D3E0"/>
        </horizontal>
      </border>
    </dxf>
    <dxf>
      <font>
        <sz val="11"/>
        <color rgb="FF0000FF"/>
        <name val="Calibri"/>
      </font>
      <alignment vertical="center" wrapText="1"/>
      <border diagonalUp="0" diagonalDown="0">
        <left style="thin">
          <color rgb="FFC9D3E0"/>
        </left>
        <right style="thin">
          <color rgb="FFC9D3E0"/>
        </right>
        <top style="thin">
          <color rgb="FFC9D3E0"/>
        </top>
        <bottom style="thin">
          <color rgb="FFC9D3E0"/>
        </bottom>
        <vertical style="thin">
          <color rgb="FFC9D3E0"/>
        </vertical>
        <horizontal style="thin">
          <color rgb="FFC9D3E0"/>
        </horizontal>
      </border>
    </dxf>
    <dxf>
      <font>
        <sz val="11"/>
        <color rgb="FF0000FF"/>
        <name val="Calibri"/>
      </font>
      <numFmt numFmtId="23" formatCode="h:mm\ AM/PM"/>
      <alignment horizontal="center" vertical="center"/>
      <border diagonalUp="0" diagonalDown="0">
        <left style="thin">
          <color rgb="FFC9D3E0"/>
        </left>
        <right style="thin">
          <color rgb="FFC9D3E0"/>
        </right>
        <top style="thin">
          <color rgb="FFC9D3E0"/>
        </top>
        <bottom style="thin">
          <color rgb="FFC9D3E0"/>
        </bottom>
        <vertical style="thin">
          <color rgb="FFC9D3E0"/>
        </vertical>
        <horizontal style="thin">
          <color rgb="FFC9D3E0"/>
        </horizontal>
      </border>
    </dxf>
    <dxf>
      <font>
        <sz val="11"/>
        <color rgb="FF6B7785"/>
        <name val="Calibri"/>
      </font>
      <alignment horizontal="center" vertical="center"/>
      <border diagonalUp="0" diagonalDown="0">
        <left style="thin">
          <color rgb="FFC9D3E0"/>
        </left>
        <right style="thin">
          <color rgb="FFC9D3E0"/>
        </right>
        <top style="thin">
          <color rgb="FFC9D3E0"/>
        </top>
        <bottom style="thin">
          <color rgb="FFC9D3E0"/>
        </bottom>
        <vertical style="thin">
          <color rgb="FFC9D3E0"/>
        </vertical>
        <horizontal style="thin">
          <color rgb="FFC9D3E0"/>
        </horizontal>
      </border>
    </dxf>
    <dxf>
      <font>
        <sz val="11"/>
        <color rgb="FF1F2933"/>
        <name val="Calibri"/>
      </font>
      <alignment vertical="center"/>
    </dxf>
    <dxf>
      <font>
        <b/>
        <sz val="11"/>
        <color rgb="FFFFFFFF"/>
        <name val="Calibri"/>
      </font>
      <fill>
        <patternFill patternType="solid">
          <fgColor indexed="64"/>
          <bgColor rgb="FF1B365D"/>
        </patternFill>
      </fill>
      <alignment horizontal="left" vertical="center" wrapText="1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2E9E5B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E25-4128-82A9-24F1CEB914C1}"/>
              </c:ext>
            </c:extLst>
          </c:dPt>
          <c:dPt>
            <c:idx val="1"/>
            <c:invertIfNegative val="0"/>
            <c:bubble3D val="0"/>
            <c:spPr>
              <a:solidFill>
                <a:srgbClr val="F2B01E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9E25-4128-82A9-24F1CEB914C1}"/>
              </c:ext>
            </c:extLst>
          </c:dPt>
          <c:dPt>
            <c:idx val="2"/>
            <c:invertIfNegative val="0"/>
            <c:bubble3D val="0"/>
            <c:spPr>
              <a:solidFill>
                <a:srgbClr val="E8731A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9E25-4128-82A9-24F1CEB914C1}"/>
              </c:ext>
            </c:extLst>
          </c:dPt>
          <c:dPt>
            <c:idx val="3"/>
            <c:invertIfNegative val="0"/>
            <c:bubble3D val="0"/>
            <c:spPr>
              <a:solidFill>
                <a:srgbClr val="C62828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9E25-4128-82A9-24F1CEB914C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1F2933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Dashboard!$B$10:$B$13</c:f>
              <c:strCache>
                <c:ptCount val="4"/>
                <c:pt idx="0">
                  <c:v>Low</c:v>
                </c:pt>
                <c:pt idx="1">
                  <c:v>Medium</c:v>
                </c:pt>
                <c:pt idx="2">
                  <c:v>High</c:v>
                </c:pt>
                <c:pt idx="3">
                  <c:v>Critical</c:v>
                </c:pt>
              </c:strCache>
            </c:strRef>
          </c:cat>
          <c:val>
            <c:numRef>
              <c:f>Dashboard!$D$10:$D$13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25-4128-82A9-24F1CEB914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overlap val="-27"/>
        <c:axId val="81241088"/>
        <c:axId val="2006166255"/>
      </c:barChart>
      <c:catAx>
        <c:axId val="81241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rgbClr val="C9D3E0"/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rgbClr val="1F2933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6166255"/>
        <c:crosses val="autoZero"/>
        <c:auto val="1"/>
        <c:lblAlgn val="ctr"/>
        <c:lblOffset val="100"/>
        <c:noMultiLvlLbl val="0"/>
      </c:catAx>
      <c:valAx>
        <c:axId val="2006166255"/>
        <c:scaling>
          <c:orientation val="minMax"/>
          <c:min val="0"/>
        </c:scaling>
        <c:delete val="1"/>
        <c:axPos val="l"/>
        <c:numFmt formatCode="General" sourceLinked="1"/>
        <c:majorTickMark val="none"/>
        <c:minorTickMark val="none"/>
        <c:tickLblPos val="nextTo"/>
        <c:crossAx val="812410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9525" cap="flat" cmpd="sng" algn="ctr">
      <a:solidFill>
        <a:srgbClr val="C9D3E0"/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E8731A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3CF-4956-9800-7EFAA872F795}"/>
              </c:ext>
            </c:extLst>
          </c:dPt>
          <c:dPt>
            <c:idx val="1"/>
            <c:invertIfNegative val="0"/>
            <c:bubble3D val="0"/>
            <c:spPr>
              <a:solidFill>
                <a:srgbClr val="2E75B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93CF-4956-9800-7EFAA872F795}"/>
              </c:ext>
            </c:extLst>
          </c:dPt>
          <c:dPt>
            <c:idx val="2"/>
            <c:invertIfNegative val="0"/>
            <c:bubble3D val="0"/>
            <c:spPr>
              <a:solidFill>
                <a:srgbClr val="2E9E5B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93CF-4956-9800-7EFAA872F79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1F2933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Dashboard!$I$10:$I$12</c:f>
              <c:strCache>
                <c:ptCount val="3"/>
                <c:pt idx="0">
                  <c:v>Open</c:v>
                </c:pt>
                <c:pt idx="1">
                  <c:v>In Progress</c:v>
                </c:pt>
                <c:pt idx="2">
                  <c:v>Closed</c:v>
                </c:pt>
              </c:strCache>
            </c:strRef>
          </c:cat>
          <c:val>
            <c:numRef>
              <c:f>Dashboard!$K$10:$K$12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CF-4956-9800-7EFAA872F7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axId val="81121376"/>
        <c:axId val="2005946415"/>
      </c:barChart>
      <c:catAx>
        <c:axId val="8112137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rgbClr val="C9D3E0"/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rgbClr val="1F2933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5946415"/>
        <c:crosses val="autoZero"/>
        <c:auto val="1"/>
        <c:lblAlgn val="ctr"/>
        <c:lblOffset val="100"/>
        <c:noMultiLvlLbl val="0"/>
      </c:catAx>
      <c:valAx>
        <c:axId val="2005946415"/>
        <c:scaling>
          <c:orientation val="minMax"/>
          <c:min val="0"/>
        </c:scaling>
        <c:delete val="1"/>
        <c:axPos val="t"/>
        <c:numFmt formatCode="General" sourceLinked="1"/>
        <c:majorTickMark val="none"/>
        <c:minorTickMark val="none"/>
        <c:tickLblPos val="nextTo"/>
        <c:crossAx val="811213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9525" cap="flat" cmpd="sng" algn="ctr">
      <a:solidFill>
        <a:srgbClr val="C9D3E0"/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1B365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A43-4151-AFFA-D48547B8B63F}"/>
              </c:ext>
            </c:extLst>
          </c:dPt>
          <c:dPt>
            <c:idx val="1"/>
            <c:invertIfNegative val="0"/>
            <c:bubble3D val="0"/>
            <c:spPr>
              <a:solidFill>
                <a:srgbClr val="4A6FA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0A43-4151-AFFA-D48547B8B63F}"/>
              </c:ext>
            </c:extLst>
          </c:dPt>
          <c:dPt>
            <c:idx val="2"/>
            <c:invertIfNegative val="0"/>
            <c:bubble3D val="0"/>
            <c:spPr>
              <a:solidFill>
                <a:srgbClr val="9DB4D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0A43-4151-AFFA-D48547B8B63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1F2933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Dashboard!$B$34:$B$36</c:f>
              <c:strCache>
                <c:ptCount val="3"/>
                <c:pt idx="0">
                  <c:v>High</c:v>
                </c:pt>
                <c:pt idx="1">
                  <c:v>Medium</c:v>
                </c:pt>
                <c:pt idx="2">
                  <c:v>Low</c:v>
                </c:pt>
              </c:strCache>
            </c:strRef>
          </c:cat>
          <c:val>
            <c:numRef>
              <c:f>Dashboard!$D$34:$D$36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43-4151-AFFA-D48547B8B6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axId val="81173344"/>
        <c:axId val="2005965615"/>
      </c:barChart>
      <c:catAx>
        <c:axId val="8117334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rgbClr val="C9D3E0"/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rgbClr val="1F2933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5965615"/>
        <c:crosses val="autoZero"/>
        <c:auto val="1"/>
        <c:lblAlgn val="ctr"/>
        <c:lblOffset val="100"/>
        <c:noMultiLvlLbl val="0"/>
      </c:catAx>
      <c:valAx>
        <c:axId val="2005965615"/>
        <c:scaling>
          <c:orientation val="minMax"/>
          <c:min val="0"/>
        </c:scaling>
        <c:delete val="1"/>
        <c:axPos val="t"/>
        <c:numFmt formatCode="General" sourceLinked="1"/>
        <c:majorTickMark val="none"/>
        <c:minorTickMark val="none"/>
        <c:tickLblPos val="nextTo"/>
        <c:crossAx val="811733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9525" cap="flat" cmpd="sng" algn="ctr">
      <a:solidFill>
        <a:srgbClr val="C9D3E0"/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2E9E5B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1C9-49B0-9E07-5BC91BC4803F}"/>
              </c:ext>
            </c:extLst>
          </c:dPt>
          <c:dPt>
            <c:idx val="1"/>
            <c:invertIfNegative val="0"/>
            <c:bubble3D val="0"/>
            <c:spPr>
              <a:solidFill>
                <a:srgbClr val="F2B01E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01C9-49B0-9E07-5BC91BC4803F}"/>
              </c:ext>
            </c:extLst>
          </c:dPt>
          <c:dPt>
            <c:idx val="2"/>
            <c:invertIfNegative val="0"/>
            <c:bubble3D val="0"/>
            <c:spPr>
              <a:solidFill>
                <a:srgbClr val="C62828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01C9-49B0-9E07-5BC91BC4803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1F2933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Dashboard!$I$34:$I$36</c:f>
              <c:strCache>
                <c:ptCount val="3"/>
                <c:pt idx="0">
                  <c:v>Yes</c:v>
                </c:pt>
                <c:pt idx="1">
                  <c:v>Partial</c:v>
                </c:pt>
                <c:pt idx="2">
                  <c:v>No</c:v>
                </c:pt>
              </c:strCache>
            </c:strRef>
          </c:cat>
          <c:val>
            <c:numRef>
              <c:f>Dashboard!$K$34:$K$36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C9-49B0-9E07-5BC91BC480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overlap val="-27"/>
        <c:axId val="81259648"/>
        <c:axId val="2006025135"/>
      </c:barChart>
      <c:catAx>
        <c:axId val="81259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rgbClr val="C9D3E0"/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rgbClr val="1F2933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6025135"/>
        <c:crosses val="autoZero"/>
        <c:auto val="1"/>
        <c:lblAlgn val="ctr"/>
        <c:lblOffset val="100"/>
        <c:noMultiLvlLbl val="0"/>
      </c:catAx>
      <c:valAx>
        <c:axId val="2006025135"/>
        <c:scaling>
          <c:orientation val="minMax"/>
          <c:min val="0"/>
        </c:scaling>
        <c:delete val="1"/>
        <c:axPos val="l"/>
        <c:numFmt formatCode="General" sourceLinked="1"/>
        <c:majorTickMark val="none"/>
        <c:minorTickMark val="none"/>
        <c:tickLblPos val="nextTo"/>
        <c:crossAx val="812596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9525" cap="flat" cmpd="sng" algn="ctr">
      <a:solidFill>
        <a:srgbClr val="C9D3E0"/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tmp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644283</xdr:colOff>
      <xdr:row>0</xdr:row>
      <xdr:rowOff>101600</xdr:rowOff>
    </xdr:from>
    <xdr:to>
      <xdr:col>8</xdr:col>
      <xdr:colOff>1136649</xdr:colOff>
      <xdr:row>1</xdr:row>
      <xdr:rowOff>231775</xdr:rowOff>
    </xdr:to>
    <xdr:pic>
      <xdr:nvPicPr>
        <xdr:cNvPr id="3" name="BrandLogo" descr="Six Sigma Kaizen logo" title="Six Sigma Kaizen logo">
          <a:extLst>
            <a:ext uri="{FF2B5EF4-FFF2-40B4-BE49-F238E27FC236}">
              <a16:creationId xmlns:a16="http://schemas.microsoft.com/office/drawing/2014/main" id="{7951F027-7815-2266-3A86-D1018FD54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26208" y="101600"/>
          <a:ext cx="1759191" cy="787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1753122</xdr:colOff>
      <xdr:row>0</xdr:row>
      <xdr:rowOff>76200</xdr:rowOff>
    </xdr:from>
    <xdr:to>
      <xdr:col>2</xdr:col>
      <xdr:colOff>3171824</xdr:colOff>
      <xdr:row>1</xdr:row>
      <xdr:rowOff>206375</xdr:rowOff>
    </xdr:to>
    <xdr:pic>
      <xdr:nvPicPr>
        <xdr:cNvPr id="2" name="BrandLogo" descr="Six Sigma Kaizen logo" title="Six Sigma Kaizen logo">
          <a:extLst>
            <a:ext uri="{FF2B5EF4-FFF2-40B4-BE49-F238E27FC236}">
              <a16:creationId xmlns:a16="http://schemas.microsoft.com/office/drawing/2014/main" id="{F0A2168A-8C55-B143-B20B-201DF82DD2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87297" y="76200"/>
          <a:ext cx="1418702" cy="635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2064272</xdr:colOff>
      <xdr:row>0</xdr:row>
      <xdr:rowOff>76200</xdr:rowOff>
    </xdr:from>
    <xdr:to>
      <xdr:col>7</xdr:col>
      <xdr:colOff>558799</xdr:colOff>
      <xdr:row>1</xdr:row>
      <xdr:rowOff>206375</xdr:rowOff>
    </xdr:to>
    <xdr:pic>
      <xdr:nvPicPr>
        <xdr:cNvPr id="2" name="BrandLogo" descr="Six Sigma Kaizen logo" title="Six Sigma Kaizen logo">
          <a:extLst>
            <a:ext uri="{FF2B5EF4-FFF2-40B4-BE49-F238E27FC236}">
              <a16:creationId xmlns:a16="http://schemas.microsoft.com/office/drawing/2014/main" id="{D09571A1-E5BA-9247-F258-2DAB5E095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98897" y="76200"/>
          <a:ext cx="1418702" cy="635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522</xdr:colOff>
      <xdr:row>0</xdr:row>
      <xdr:rowOff>76200</xdr:rowOff>
    </xdr:from>
    <xdr:to>
      <xdr:col>8</xdr:col>
      <xdr:colOff>247649</xdr:colOff>
      <xdr:row>1</xdr:row>
      <xdr:rowOff>206375</xdr:rowOff>
    </xdr:to>
    <xdr:pic>
      <xdr:nvPicPr>
        <xdr:cNvPr id="2" name="BrandLogo" descr="Six Sigma Kaizen logo" title="Six Sigma Kaizen logo">
          <a:extLst>
            <a:ext uri="{FF2B5EF4-FFF2-40B4-BE49-F238E27FC236}">
              <a16:creationId xmlns:a16="http://schemas.microsoft.com/office/drawing/2014/main" id="{7BC4C55D-B778-4523-5CD4-7138363AE5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11397" y="76200"/>
          <a:ext cx="1418702" cy="635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4" name="ConcernChart">
          <a:extLst>
            <a:ext uri="{FF2B5EF4-FFF2-40B4-BE49-F238E27FC236}">
              <a16:creationId xmlns:a16="http://schemas.microsoft.com/office/drawing/2014/main" id="{0AC53374-6FDF-4CDF-2914-92157E20802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15</xdr:row>
      <xdr:rowOff>0</xdr:rowOff>
    </xdr:from>
    <xdr:to>
      <xdr:col>14</xdr:col>
      <xdr:colOff>0</xdr:colOff>
      <xdr:row>30</xdr:row>
      <xdr:rowOff>0</xdr:rowOff>
    </xdr:to>
    <xdr:graphicFrame macro="">
      <xdr:nvGraphicFramePr>
        <xdr:cNvPr id="5" name="StatusChart">
          <a:extLst>
            <a:ext uri="{FF2B5EF4-FFF2-40B4-BE49-F238E27FC236}">
              <a16:creationId xmlns:a16="http://schemas.microsoft.com/office/drawing/2014/main" id="{DDBCF9AC-E3BF-D3A3-7921-1F5D2BAF4FA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38</xdr:row>
      <xdr:rowOff>0</xdr:rowOff>
    </xdr:from>
    <xdr:to>
      <xdr:col>7</xdr:col>
      <xdr:colOff>0</xdr:colOff>
      <xdr:row>54</xdr:row>
      <xdr:rowOff>0</xdr:rowOff>
    </xdr:to>
    <xdr:graphicFrame macro="">
      <xdr:nvGraphicFramePr>
        <xdr:cNvPr id="6" name="PriorityChart">
          <a:extLst>
            <a:ext uri="{FF2B5EF4-FFF2-40B4-BE49-F238E27FC236}">
              <a16:creationId xmlns:a16="http://schemas.microsoft.com/office/drawing/2014/main" id="{E4052AC9-6551-02C8-43DB-B8891B91F66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38</xdr:row>
      <xdr:rowOff>0</xdr:rowOff>
    </xdr:from>
    <xdr:to>
      <xdr:col>14</xdr:col>
      <xdr:colOff>0</xdr:colOff>
      <xdr:row>54</xdr:row>
      <xdr:rowOff>0</xdr:rowOff>
    </xdr:to>
    <xdr:graphicFrame macro="">
      <xdr:nvGraphicFramePr>
        <xdr:cNvPr id="7" name="StandardChart">
          <a:extLst>
            <a:ext uri="{FF2B5EF4-FFF2-40B4-BE49-F238E27FC236}">
              <a16:creationId xmlns:a16="http://schemas.microsoft.com/office/drawing/2014/main" id="{E4BF64A9-C551-B1AC-854F-471B0BA8F31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11</xdr:col>
      <xdr:colOff>568847</xdr:colOff>
      <xdr:row>0</xdr:row>
      <xdr:rowOff>76200</xdr:rowOff>
    </xdr:from>
    <xdr:to>
      <xdr:col>13</xdr:col>
      <xdr:colOff>101599</xdr:colOff>
      <xdr:row>1</xdr:row>
      <xdr:rowOff>206375</xdr:rowOff>
    </xdr:to>
    <xdr:pic>
      <xdr:nvPicPr>
        <xdr:cNvPr id="2" name="BrandLogo" descr="Six Sigma Kaizen logo" title="Six Sigma Kaizen logo">
          <a:extLst>
            <a:ext uri="{FF2B5EF4-FFF2-40B4-BE49-F238E27FC236}">
              <a16:creationId xmlns:a16="http://schemas.microsoft.com/office/drawing/2014/main" id="{B11DD939-F19F-02F3-0ADA-57BBAD586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465197" y="76200"/>
          <a:ext cx="1418702" cy="6350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7107E46-691C-4068-B683-10396D773837}" name="ObservationLog" displayName="ObservationLog" ref="A4:H29" totalsRowShown="0" headerRowDxfId="47" dataDxfId="46">
  <autoFilter ref="A4:H29" xr:uid="{07107E46-691C-4068-B683-10396D773837}"/>
  <tableColumns count="8">
    <tableColumn id="1" xr3:uid="{8486B71E-B1A7-4FA6-B6E9-63B22E7EC0B9}" name="Item #" dataDxfId="45">
      <calculatedColumnFormula array="1">ROW()-ROW(ObservationLog[#Headers])</calculatedColumnFormula>
    </tableColumn>
    <tableColumn id="2" xr3:uid="{2C4E9B1D-A408-412E-B02D-57B6E99C5D1E}" name="Time" dataDxfId="44"/>
    <tableColumn id="3" xr3:uid="{7A91C8B9-C359-4110-AB5B-3CEC21F66DC1}" name="Area / Station" dataDxfId="43"/>
    <tableColumn id="4" xr3:uid="{979C3E99-A855-4B58-BD65-38CD12D7BAD7}" name="What Was Observed" dataDxfId="42"/>
    <tableColumn id="5" xr3:uid="{B7E60806-255E-4DF5-AB6B-DDEA7FED6FF3}" name="Compared to Standard?" dataDxfId="41"/>
    <tableColumn id="6" xr3:uid="{91B6333B-2874-40E6-A8CF-2C7E6B240FE3}" name="Concern Level" dataDxfId="40"/>
    <tableColumn id="7" xr3:uid="{B0B3355B-42A0-46B1-90EE-BA1D7D6C7643}" name="Immediate Action Taken" dataDxfId="39"/>
    <tableColumn id="8" xr3:uid="{32AB1765-A2D8-4B15-ADD7-1F64FA97A611}" name="Needs Follow-Up?" dataDxfId="38"/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AECF5ED-2D20-4C7C-97CF-210DAF2541A5}" name="FollowUpActions" displayName="FollowUpActions" ref="A4:I24" totalsRowShown="0" headerRowDxfId="37" dataDxfId="36">
  <autoFilter ref="A4:I24" xr:uid="{0AECF5ED-2D20-4C7C-97CF-210DAF2541A5}"/>
  <tableColumns count="9">
    <tableColumn id="1" xr3:uid="{F4952DB5-B3C0-4F32-BC51-3341B36EB21C}" name="Item #" dataDxfId="35">
      <calculatedColumnFormula array="1">ROW()-ROW(FollowUpActions[#Headers])</calculatedColumnFormula>
    </tableColumn>
    <tableColumn id="8" xr3:uid="{8FCFA7F1-E930-470E-B4AC-B3F33335C555}" name="Source Obs #" dataDxfId="34"/>
    <tableColumn id="2" xr3:uid="{EBF57660-8205-44C9-A8F4-3C3157670EA3}" name="Observation / Action Needed" dataDxfId="33"/>
    <tableColumn id="3" xr3:uid="{95399C8B-FACE-4CDC-BEAF-5184D28FA570}" name="Priority" dataDxfId="32"/>
    <tableColumn id="4" xr3:uid="{3D867FD5-63FB-4AD8-A45D-48F339CF51C0}" name="Owner" dataDxfId="31"/>
    <tableColumn id="5" xr3:uid="{B207CEF7-BE20-4BA5-AD57-5EB1778B8CEF}" name="Due Date" dataDxfId="30"/>
    <tableColumn id="6" xr3:uid="{E2D7B145-5FE2-43A2-9416-E9B323B2F0F5}" name="Status" dataDxfId="29"/>
    <tableColumn id="7" xr3:uid="{8382F4F7-9294-4C0C-99C2-00735A140DE3}" name="Days Overdue" dataDxfId="28">
      <calculatedColumnFormula>IF(OR(FollowUpActions[[#This Row],[Status]]="",FollowUpActions[[#This Row],[Status]]="Closed",FollowUpActions[[#This Row],[Due Date]]=""),"",MAX(TODAY()-FollowUpActions[[#This Row],[Due Date]],0))</calculatedColumnFormula>
    </tableColumn>
    <tableColumn id="9" xr3:uid="{B24D794C-C29A-4ECD-B718-2CB3A70DEAE6}" name="Due Status" dataDxfId="27">
      <calculatedColumnFormula>IF(FollowUpActions[[#This Row],[Status]]="Closed","Closed",IF(OR(FollowUpActions[[#This Row],[Status]]="",FollowUpActions[[#This Row],[Due Date]]=""),"",IF(FollowUpActions[[#This Row],[Due Date]]&lt;TODAY(),"Overdue",IF(FollowUpActions[[#This Row],[Due Date]]-TODAY()&lt;=DueSoonDays,"Due Soon","On Track"))))</calculatedColumnFormula>
    </tableColumn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32D3EE0-ECD7-48C0-897D-E41F60B9CA25}">
  <we:reference id="wa200010725" version="1.0.0.1" store="en-US" storeType="OMEX"/>
  <we:alternateReferences>
    <we:reference id="WA200010725" version="1.0.0.1" store="" storeType="OMEX"/>
  </we:alternateReferences>
  <we:properties>
    <we:property name="claude.fileId" value="&quot;5c02047e-782b-467e-8dd5-cdaa7bb3232b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B365D"/>
    <pageSetUpPr fitToPage="1"/>
  </sheetPr>
  <dimension ref="A1:J28"/>
  <sheetViews>
    <sheetView showGridLines="0" tabSelected="1" workbookViewId="0">
      <pane ySplit="3" topLeftCell="A7" activePane="bottomLeft" state="frozen"/>
      <selection pane="bottomLeft"/>
    </sheetView>
  </sheetViews>
  <sheetFormatPr defaultRowHeight="15" x14ac:dyDescent="0.25"/>
  <cols>
    <col min="1" max="1" width="2.7109375" style="7" customWidth="1"/>
    <col min="2" max="9" width="19" style="7" customWidth="1"/>
    <col min="10" max="10" width="2.7109375" style="7" customWidth="1"/>
  </cols>
  <sheetData>
    <row r="1" spans="1:10" ht="51.95" customHeight="1" x14ac:dyDescent="0.25">
      <c r="A1" s="2"/>
      <c r="B1" s="51" t="s">
        <v>86</v>
      </c>
      <c r="C1" s="2"/>
      <c r="D1" s="2"/>
      <c r="E1" s="2"/>
      <c r="F1" s="2"/>
      <c r="G1" s="2"/>
      <c r="H1" s="2"/>
      <c r="I1" s="2"/>
      <c r="J1" s="2"/>
    </row>
    <row r="2" spans="1:10" ht="26.1" customHeight="1" x14ac:dyDescent="0.25">
      <c r="A2" s="2"/>
      <c r="B2" s="52" t="s">
        <v>87</v>
      </c>
      <c r="C2" s="2"/>
      <c r="D2" s="2"/>
      <c r="E2" s="2"/>
      <c r="F2" s="2"/>
      <c r="G2" s="2"/>
      <c r="H2" s="2"/>
      <c r="I2" s="2"/>
      <c r="J2" s="2"/>
    </row>
    <row r="3" spans="1:10" ht="5.0999999999999996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 ht="14.1" customHeight="1" x14ac:dyDescent="0.25"/>
    <row r="5" spans="1:10" ht="24" customHeight="1" x14ac:dyDescent="0.25">
      <c r="B5" s="33" t="s">
        <v>88</v>
      </c>
      <c r="C5" s="2"/>
      <c r="D5" s="2"/>
      <c r="E5" s="2"/>
      <c r="F5" s="2"/>
      <c r="G5" s="2"/>
      <c r="H5" s="2"/>
      <c r="I5" s="2"/>
    </row>
    <row r="6" spans="1:10" ht="42" customHeight="1" x14ac:dyDescent="0.25">
      <c r="B6" s="73" t="s">
        <v>89</v>
      </c>
      <c r="C6" s="74"/>
      <c r="D6" s="74"/>
      <c r="E6" s="74"/>
      <c r="F6" s="74"/>
      <c r="G6" s="74"/>
      <c r="H6" s="74"/>
      <c r="I6" s="74"/>
    </row>
    <row r="7" spans="1:10" ht="14.1" customHeight="1" x14ac:dyDescent="0.25"/>
    <row r="8" spans="1:10" ht="24" customHeight="1" thickBot="1" x14ac:dyDescent="0.3">
      <c r="B8" s="33" t="s">
        <v>90</v>
      </c>
      <c r="C8" s="2"/>
      <c r="D8" s="2"/>
      <c r="E8" s="2"/>
      <c r="F8" s="2"/>
      <c r="G8" s="2"/>
      <c r="H8" s="2"/>
      <c r="I8" s="2"/>
    </row>
    <row r="9" spans="1:10" ht="21.95" customHeight="1" thickTop="1" x14ac:dyDescent="0.25">
      <c r="B9" s="63" t="s">
        <v>91</v>
      </c>
      <c r="C9" s="75"/>
      <c r="D9" s="63" t="s">
        <v>93</v>
      </c>
      <c r="E9" s="75"/>
      <c r="F9" s="63" t="s">
        <v>95</v>
      </c>
      <c r="G9" s="75"/>
      <c r="H9" s="63" t="s">
        <v>97</v>
      </c>
      <c r="I9" s="64"/>
    </row>
    <row r="10" spans="1:10" ht="26.1" customHeight="1" x14ac:dyDescent="0.3">
      <c r="B10" s="65" t="s">
        <v>10</v>
      </c>
      <c r="C10" s="76"/>
      <c r="D10" s="65" t="s">
        <v>11</v>
      </c>
      <c r="E10" s="76"/>
      <c r="F10" s="65" t="s">
        <v>12</v>
      </c>
      <c r="G10" s="76"/>
      <c r="H10" s="65" t="s">
        <v>13</v>
      </c>
      <c r="I10" s="66"/>
    </row>
    <row r="11" spans="1:10" ht="62.1" customHeight="1" x14ac:dyDescent="0.25">
      <c r="B11" s="67" t="s">
        <v>92</v>
      </c>
      <c r="C11" s="77"/>
      <c r="D11" s="67" t="s">
        <v>94</v>
      </c>
      <c r="E11" s="77"/>
      <c r="F11" s="67" t="s">
        <v>96</v>
      </c>
      <c r="G11" s="77"/>
      <c r="H11" s="67" t="s">
        <v>98</v>
      </c>
      <c r="I11" s="68"/>
    </row>
    <row r="12" spans="1:10" ht="14.1" customHeight="1" x14ac:dyDescent="0.25"/>
    <row r="13" spans="1:10" ht="24" customHeight="1" x14ac:dyDescent="0.25">
      <c r="B13" s="33" t="s">
        <v>99</v>
      </c>
      <c r="C13" s="2"/>
      <c r="D13" s="2"/>
      <c r="E13" s="2"/>
      <c r="F13" s="2"/>
      <c r="G13" s="2"/>
      <c r="H13" s="2"/>
      <c r="I13" s="2"/>
    </row>
    <row r="14" spans="1:10" ht="27.95" customHeight="1" x14ac:dyDescent="0.25">
      <c r="B14" s="53" t="s">
        <v>20</v>
      </c>
      <c r="C14" s="69" t="s">
        <v>100</v>
      </c>
      <c r="D14" s="70"/>
      <c r="E14" s="70"/>
      <c r="F14" s="70"/>
      <c r="G14" s="70"/>
      <c r="H14" s="70"/>
      <c r="I14" s="70"/>
    </row>
    <row r="15" spans="1:10" ht="27.95" customHeight="1" x14ac:dyDescent="0.25">
      <c r="B15" s="54" t="s">
        <v>21</v>
      </c>
      <c r="C15" s="71" t="s">
        <v>101</v>
      </c>
      <c r="D15" s="72"/>
      <c r="E15" s="72"/>
      <c r="F15" s="72"/>
      <c r="G15" s="72"/>
      <c r="H15" s="72"/>
      <c r="I15" s="72"/>
    </row>
    <row r="16" spans="1:10" ht="27.95" customHeight="1" x14ac:dyDescent="0.25">
      <c r="B16" s="55" t="s">
        <v>22</v>
      </c>
      <c r="C16" s="71" t="s">
        <v>102</v>
      </c>
      <c r="D16" s="72"/>
      <c r="E16" s="72"/>
      <c r="F16" s="72"/>
      <c r="G16" s="72"/>
      <c r="H16" s="72"/>
      <c r="I16" s="72"/>
    </row>
    <row r="17" spans="2:9" ht="27.95" customHeight="1" x14ac:dyDescent="0.25">
      <c r="B17" s="56" t="s">
        <v>23</v>
      </c>
      <c r="C17" s="60" t="s">
        <v>103</v>
      </c>
      <c r="D17" s="61"/>
      <c r="E17" s="61"/>
      <c r="F17" s="61"/>
      <c r="G17" s="61"/>
      <c r="H17" s="61"/>
      <c r="I17" s="61"/>
    </row>
    <row r="18" spans="2:9" ht="14.1" customHeight="1" x14ac:dyDescent="0.25"/>
    <row r="19" spans="2:9" ht="24" customHeight="1" x14ac:dyDescent="0.25">
      <c r="B19" s="33" t="s">
        <v>104</v>
      </c>
      <c r="C19" s="2"/>
      <c r="D19" s="2"/>
      <c r="E19" s="2"/>
      <c r="F19" s="2"/>
      <c r="G19" s="2"/>
      <c r="H19" s="2"/>
      <c r="I19" s="2"/>
    </row>
    <row r="20" spans="2:9" ht="24" customHeight="1" x14ac:dyDescent="0.25">
      <c r="B20" s="58" t="s">
        <v>105</v>
      </c>
      <c r="C20" s="62"/>
      <c r="D20" s="62"/>
      <c r="E20" s="62"/>
      <c r="F20" s="62"/>
      <c r="G20" s="62"/>
      <c r="H20" s="62"/>
      <c r="I20" s="62"/>
    </row>
    <row r="21" spans="2:9" ht="24" customHeight="1" x14ac:dyDescent="0.25">
      <c r="B21" s="58" t="s">
        <v>106</v>
      </c>
      <c r="C21" s="62"/>
      <c r="D21" s="62"/>
      <c r="E21" s="62"/>
      <c r="F21" s="62"/>
      <c r="G21" s="62"/>
      <c r="H21" s="62"/>
      <c r="I21" s="62"/>
    </row>
    <row r="22" spans="2:9" ht="24" customHeight="1" x14ac:dyDescent="0.25">
      <c r="B22" s="58" t="s">
        <v>107</v>
      </c>
      <c r="C22" s="62"/>
      <c r="D22" s="62"/>
      <c r="E22" s="62"/>
      <c r="F22" s="62"/>
      <c r="G22" s="62"/>
      <c r="H22" s="62"/>
      <c r="I22" s="62"/>
    </row>
    <row r="23" spans="2:9" ht="24" customHeight="1" x14ac:dyDescent="0.25">
      <c r="B23" s="58" t="s">
        <v>108</v>
      </c>
      <c r="C23" s="58"/>
      <c r="D23" s="58"/>
      <c r="E23" s="58"/>
      <c r="F23" s="58"/>
      <c r="G23" s="58"/>
      <c r="H23" s="58"/>
      <c r="I23" s="58"/>
    </row>
    <row r="24" spans="2:9" ht="24" customHeight="1" x14ac:dyDescent="0.25">
      <c r="B24" s="58" t="s">
        <v>109</v>
      </c>
      <c r="C24" s="58"/>
      <c r="D24" s="58"/>
      <c r="E24" s="58"/>
      <c r="F24" s="58"/>
      <c r="G24" s="58"/>
      <c r="H24" s="58"/>
      <c r="I24" s="58"/>
    </row>
    <row r="25" spans="2:9" ht="14.1" customHeight="1" x14ac:dyDescent="0.25"/>
    <row r="26" spans="2:9" ht="24" customHeight="1" x14ac:dyDescent="0.25">
      <c r="B26" s="33" t="s">
        <v>110</v>
      </c>
      <c r="C26" s="2"/>
      <c r="D26" s="2"/>
      <c r="E26" s="2"/>
      <c r="F26" s="2"/>
      <c r="G26" s="2"/>
      <c r="H26" s="2"/>
      <c r="I26" s="2"/>
    </row>
    <row r="27" spans="2:9" ht="26.1" customHeight="1" x14ac:dyDescent="0.25">
      <c r="B27" s="57" t="s">
        <v>112</v>
      </c>
      <c r="C27" s="58"/>
      <c r="D27" s="58"/>
      <c r="E27" s="58"/>
      <c r="F27" s="58"/>
      <c r="G27" s="58"/>
      <c r="H27" s="58"/>
      <c r="I27" s="58"/>
    </row>
    <row r="28" spans="2:9" ht="26.1" customHeight="1" x14ac:dyDescent="0.25">
      <c r="B28" s="59" t="s">
        <v>111</v>
      </c>
      <c r="C28" s="58"/>
      <c r="D28" s="58"/>
      <c r="E28" s="58"/>
      <c r="F28" s="58"/>
      <c r="G28" s="58"/>
      <c r="H28" s="58"/>
      <c r="I28" s="58"/>
    </row>
  </sheetData>
  <mergeCells count="24">
    <mergeCell ref="C16:I16"/>
    <mergeCell ref="B6:I6"/>
    <mergeCell ref="B9:C9"/>
    <mergeCell ref="B10:C10"/>
    <mergeCell ref="B11:C11"/>
    <mergeCell ref="D9:E9"/>
    <mergeCell ref="D10:E10"/>
    <mergeCell ref="D11:E11"/>
    <mergeCell ref="F9:G9"/>
    <mergeCell ref="F10:G10"/>
    <mergeCell ref="F11:G11"/>
    <mergeCell ref="H9:I9"/>
    <mergeCell ref="H10:I10"/>
    <mergeCell ref="H11:I11"/>
    <mergeCell ref="C14:I14"/>
    <mergeCell ref="C15:I15"/>
    <mergeCell ref="B27:I27"/>
    <mergeCell ref="B28:I28"/>
    <mergeCell ref="C17:I17"/>
    <mergeCell ref="B20:I20"/>
    <mergeCell ref="B21:I21"/>
    <mergeCell ref="B22:I22"/>
    <mergeCell ref="B23:I23"/>
    <mergeCell ref="B24:I24"/>
  </mergeCells>
  <hyperlinks>
    <hyperlink ref="B10" location="'Pre-Walk Prep'!A1" tooltip="Go to Pre-Walk Prep" display="Pre-Walk Prep" xr:uid="{F754608D-85E3-430F-A964-3E7B47AFEBD8}"/>
    <hyperlink ref="D10" location="'Observation Checklist'!A1" tooltip="Go to Observation Checklist" display="Observation Checklist" xr:uid="{D89763DE-7EC0-468A-9E19-5B18564EAC55}"/>
    <hyperlink ref="F10" location="'Follow-Up Actions'!A1" tooltip="Go to Follow-Up Actions" display="Follow-Up Actions" xr:uid="{417BE924-1F41-4F38-B008-261B51D2D6F8}"/>
    <hyperlink ref="H10" location="'Dashboard'!A1" tooltip="Go to Dashboard" display="Dashboard" xr:uid="{00B325F7-57F3-4B4D-BFC1-244FF9AA39D0}"/>
  </hyperlinks>
  <printOptions horizontalCentered="1"/>
  <pageMargins left="0.75" right="0.75" top="1" bottom="1" header="0.5" footer="0.5"/>
  <pageSetup scale="5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A9D8F"/>
    <pageSetUpPr fitToPage="1"/>
  </sheetPr>
  <dimension ref="A1:C26"/>
  <sheetViews>
    <sheetView showGridLines="0" workbookViewId="0">
      <pane ySplit="2" topLeftCell="A3" activePane="bottomLeft" state="frozen"/>
      <selection pane="bottomLeft"/>
    </sheetView>
  </sheetViews>
  <sheetFormatPr defaultRowHeight="15" x14ac:dyDescent="0.25"/>
  <cols>
    <col min="1" max="1" width="43.85546875" style="1" customWidth="1"/>
    <col min="2" max="2" width="57.140625" style="1" customWidth="1"/>
    <col min="3" max="3" width="62.85546875" style="1" customWidth="1"/>
  </cols>
  <sheetData>
    <row r="1" spans="1:3" ht="39.950000000000003" customHeight="1" x14ac:dyDescent="0.25">
      <c r="A1" s="3" t="s">
        <v>27</v>
      </c>
      <c r="B1" s="2"/>
      <c r="C1" s="20" t="s">
        <v>56</v>
      </c>
    </row>
    <row r="2" spans="1:3" ht="21.95" customHeight="1" x14ac:dyDescent="0.25">
      <c r="A2" s="4" t="s">
        <v>28</v>
      </c>
      <c r="B2" s="2"/>
      <c r="C2" s="2"/>
    </row>
    <row r="3" spans="1:3" ht="9.9499999999999993" customHeight="1" x14ac:dyDescent="0.25"/>
    <row r="4" spans="1:3" ht="24" customHeight="1" x14ac:dyDescent="0.25">
      <c r="A4" s="6" t="s">
        <v>29</v>
      </c>
      <c r="B4" s="5"/>
      <c r="C4" s="5"/>
    </row>
    <row r="5" spans="1:3" ht="26.1" customHeight="1" x14ac:dyDescent="0.25">
      <c r="A5" s="10" t="s">
        <v>32</v>
      </c>
      <c r="B5" s="12"/>
      <c r="C5" s="11" t="s">
        <v>33</v>
      </c>
    </row>
    <row r="6" spans="1:3" ht="26.1" customHeight="1" x14ac:dyDescent="0.25">
      <c r="A6" s="10" t="s">
        <v>34</v>
      </c>
      <c r="B6" s="13"/>
      <c r="C6" s="11" t="s">
        <v>35</v>
      </c>
    </row>
    <row r="7" spans="1:3" ht="26.1" customHeight="1" x14ac:dyDescent="0.25">
      <c r="A7" s="10" t="s">
        <v>36</v>
      </c>
      <c r="B7" s="12"/>
      <c r="C7" s="11" t="s">
        <v>37</v>
      </c>
    </row>
    <row r="8" spans="1:3" ht="26.1" customHeight="1" x14ac:dyDescent="0.25">
      <c r="A8" s="10" t="s">
        <v>38</v>
      </c>
      <c r="B8" s="12"/>
      <c r="C8" s="11" t="s">
        <v>39</v>
      </c>
    </row>
    <row r="9" spans="1:3" ht="36" customHeight="1" x14ac:dyDescent="0.25">
      <c r="A9" s="10" t="s">
        <v>40</v>
      </c>
      <c r="B9" s="12"/>
      <c r="C9" s="11" t="s">
        <v>41</v>
      </c>
    </row>
    <row r="10" spans="1:3" ht="26.1" customHeight="1" x14ac:dyDescent="0.25">
      <c r="A10" s="10" t="s">
        <v>42</v>
      </c>
      <c r="B10" s="9"/>
      <c r="C10" s="11" t="s">
        <v>43</v>
      </c>
    </row>
    <row r="11" spans="1:3" ht="9.9499999999999993" customHeight="1" x14ac:dyDescent="0.25"/>
    <row r="12" spans="1:3" ht="24" customHeight="1" x14ac:dyDescent="0.25">
      <c r="A12" s="6" t="s">
        <v>30</v>
      </c>
      <c r="B12" s="5"/>
      <c r="C12" s="5"/>
    </row>
    <row r="13" spans="1:3" ht="44.1" customHeight="1" x14ac:dyDescent="0.25">
      <c r="A13" s="10" t="s">
        <v>44</v>
      </c>
      <c r="B13" s="12"/>
      <c r="C13" s="11" t="s">
        <v>0</v>
      </c>
    </row>
    <row r="14" spans="1:3" ht="44.1" customHeight="1" x14ac:dyDescent="0.25">
      <c r="A14" s="10" t="s">
        <v>45</v>
      </c>
      <c r="B14" s="9"/>
      <c r="C14" s="11" t="s">
        <v>46</v>
      </c>
    </row>
    <row r="15" spans="1:3" ht="9.9499999999999993" customHeight="1" x14ac:dyDescent="0.25"/>
    <row r="16" spans="1:3" ht="24" customHeight="1" x14ac:dyDescent="0.25">
      <c r="A16" s="6" t="s">
        <v>31</v>
      </c>
      <c r="B16" s="5"/>
      <c r="C16" s="5"/>
    </row>
    <row r="17" spans="1:3" ht="24" customHeight="1" x14ac:dyDescent="0.25">
      <c r="A17" s="14" t="s">
        <v>47</v>
      </c>
      <c r="B17" s="16"/>
      <c r="C17" s="7"/>
    </row>
    <row r="18" spans="1:3" ht="24" customHeight="1" x14ac:dyDescent="0.25">
      <c r="A18" s="14" t="s">
        <v>48</v>
      </c>
      <c r="B18" s="16"/>
      <c r="C18" s="7"/>
    </row>
    <row r="19" spans="1:3" ht="24" customHeight="1" x14ac:dyDescent="0.25">
      <c r="A19" s="14" t="s">
        <v>49</v>
      </c>
      <c r="B19" s="16"/>
      <c r="C19" s="7"/>
    </row>
    <row r="20" spans="1:3" ht="24" customHeight="1" x14ac:dyDescent="0.25">
      <c r="A20" s="14" t="s">
        <v>50</v>
      </c>
      <c r="B20" s="16"/>
      <c r="C20" s="7"/>
    </row>
    <row r="21" spans="1:3" ht="24" customHeight="1" x14ac:dyDescent="0.25">
      <c r="A21" s="14" t="s">
        <v>51</v>
      </c>
      <c r="B21" s="16"/>
      <c r="C21" s="7"/>
    </row>
    <row r="22" spans="1:3" ht="24" customHeight="1" x14ac:dyDescent="0.25">
      <c r="A22" s="14" t="s">
        <v>52</v>
      </c>
      <c r="B22" s="15"/>
      <c r="C22" s="7"/>
    </row>
    <row r="23" spans="1:3" ht="26.1" customHeight="1" x14ac:dyDescent="0.25">
      <c r="A23" s="17" t="s">
        <v>53</v>
      </c>
      <c r="B23" s="18" t="str">
        <f>COUNTIF(B17:B22,"Done")&amp;" of "&amp;COUNTA(A17:A22)&amp;" complete"&amp;IF(COUNTIF(B17:B22,"Done")=COUNTA(A17:A22),"  ✔ Ready to walk","")</f>
        <v>0 of 6 complete</v>
      </c>
      <c r="C23" s="19"/>
    </row>
    <row r="24" spans="1:3" ht="9.9499999999999993" customHeight="1" x14ac:dyDescent="0.25"/>
    <row r="25" spans="1:3" ht="33.950000000000003" customHeight="1" x14ac:dyDescent="0.25">
      <c r="A25" s="78" t="s">
        <v>54</v>
      </c>
      <c r="B25" s="78"/>
      <c r="C25" s="78"/>
    </row>
    <row r="26" spans="1:3" x14ac:dyDescent="0.25">
      <c r="A26" s="79" t="s">
        <v>55</v>
      </c>
      <c r="B26" s="79"/>
      <c r="C26" s="79"/>
    </row>
  </sheetData>
  <mergeCells count="2">
    <mergeCell ref="A25:C25"/>
    <mergeCell ref="A26:C26"/>
  </mergeCells>
  <conditionalFormatting sqref="B17:B22">
    <cfRule type="cellIs" dxfId="26" priority="1" operator="equal">
      <formula>"Done"</formula>
    </cfRule>
    <cfRule type="cellIs" dxfId="25" priority="2" operator="equal">
      <formula>"Not yet"</formula>
    </cfRule>
  </conditionalFormatting>
  <dataValidations count="4">
    <dataValidation type="list" allowBlank="1" showInputMessage="1" showErrorMessage="1" errorTitle="Pick from the list" error="Please choose one of the listed options." sqref="B10" xr:uid="{0CA5641E-5FBC-46FC-802C-248ACB915C90}">
      <formula1>"Safety,Quality,Productivity,5S / Workplace Organization,Standard Work,Other"</formula1>
    </dataValidation>
    <dataValidation type="list" allowBlank="1" showInputMessage="1" showErrorMessage="1" errorTitle="Pick from the list" error="Please choose one of the listed options." sqref="B7" xr:uid="{57FDC41C-6A87-4AAF-B873-1C7FB18E9E28}">
      <formula1>"Day shift,Evening shift,Night shift,Weekend / Other"</formula1>
    </dataValidation>
    <dataValidation type="list" allowBlank="1" showInputMessage="1" showErrorMessage="1" errorTitle="Pick from the list" error="Choose Done or Not yet." sqref="B17:B22" xr:uid="{193E4BBF-35F3-491E-9958-4E36CE354EE3}">
      <formula1>"Done,Not yet"</formula1>
    </dataValidation>
    <dataValidation type="date" allowBlank="1" showInputMessage="1" showErrorMessage="1" errorTitle="Enter a valid date" error="Use a date such as 2026-10-06." promptTitle="Walk date" prompt="Enter the date of the walk." sqref="B6" xr:uid="{75E17DBE-767C-45CC-A651-F454FC0BEAAE}">
      <formula1>36526</formula1>
      <formula2>73415</formula2>
    </dataValidation>
  </dataValidations>
  <hyperlinks>
    <hyperlink ref="C1" location="'Home'!A1" tooltip="Back to Home" display="← Home" xr:uid="{84D28D01-D2DD-4BFB-B0E6-04598B04AD38}"/>
  </hyperlinks>
  <printOptions horizontalCentered="1"/>
  <pageMargins left="0.75" right="0.75" top="1" bottom="1" header="0.5" footer="0.5"/>
  <pageSetup scale="54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E75B6"/>
    <pageSetUpPr fitToPage="1"/>
  </sheetPr>
  <dimension ref="A1:H29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11" style="1" customWidth="1"/>
    <col min="2" max="2" width="16" style="1" customWidth="1"/>
    <col min="3" max="3" width="28.5703125" style="1" customWidth="1"/>
    <col min="4" max="4" width="57.140625" style="1" customWidth="1"/>
    <col min="5" max="5" width="22.42578125" style="1" customWidth="1"/>
    <col min="6" max="6" width="19.85546875" style="1" customWidth="1"/>
    <col min="7" max="7" width="43.85546875" style="1" customWidth="1"/>
    <col min="8" max="8" width="23.5703125" style="1" customWidth="1"/>
  </cols>
  <sheetData>
    <row r="1" spans="1:8" ht="39.950000000000003" customHeight="1" x14ac:dyDescent="0.25">
      <c r="A1" s="3" t="s">
        <v>58</v>
      </c>
      <c r="B1" s="2"/>
      <c r="C1" s="2"/>
      <c r="D1" s="2"/>
      <c r="E1" s="2"/>
      <c r="F1" s="2"/>
      <c r="G1" s="2"/>
      <c r="H1" s="20" t="s">
        <v>56</v>
      </c>
    </row>
    <row r="2" spans="1:8" ht="21.95" customHeight="1" x14ac:dyDescent="0.25">
      <c r="A2" s="4" t="str">
        <f>"Walker: "&amp;IF(WalkerName="","—",WalkerName)&amp;"     |     Date: "&amp;IF(WalkDate="","—",TEXT(WalkDate,"mmm d, yyyy"))&amp;"     |     Area: "&amp;IF(WalkArea="","—",WalkArea)</f>
        <v>Walker: —     |     Date: —     |     Area: —</v>
      </c>
      <c r="B2" s="2"/>
      <c r="C2" s="2"/>
      <c r="D2" s="2"/>
      <c r="E2" s="2"/>
      <c r="F2" s="2"/>
      <c r="G2" s="2"/>
      <c r="H2" s="2"/>
    </row>
    <row r="3" spans="1:8" ht="21.95" customHeight="1" x14ac:dyDescent="0.25">
      <c r="A3" s="8" t="s">
        <v>59</v>
      </c>
      <c r="B3" s="7"/>
      <c r="C3" s="7"/>
      <c r="D3" s="7"/>
      <c r="E3" s="7"/>
      <c r="F3" s="7"/>
      <c r="G3" s="7"/>
      <c r="H3" s="7"/>
    </row>
    <row r="4" spans="1:8" ht="33.950000000000003" customHeight="1" x14ac:dyDescent="0.25">
      <c r="A4" s="22" t="s">
        <v>5</v>
      </c>
      <c r="B4" s="22" t="s">
        <v>14</v>
      </c>
      <c r="C4" s="21" t="s">
        <v>1</v>
      </c>
      <c r="D4" s="21" t="s">
        <v>2</v>
      </c>
      <c r="E4" s="22" t="s">
        <v>3</v>
      </c>
      <c r="F4" s="22" t="s">
        <v>4</v>
      </c>
      <c r="G4" s="21" t="s">
        <v>15</v>
      </c>
      <c r="H4" s="22" t="s">
        <v>57</v>
      </c>
    </row>
    <row r="5" spans="1:8" ht="30" customHeight="1" x14ac:dyDescent="0.25">
      <c r="A5" s="25" cm="1">
        <f t="array" ref="A5">ROW()-ROW(ObservationLog[#Headers])</f>
        <v>1</v>
      </c>
      <c r="B5" s="23"/>
      <c r="C5" s="24"/>
      <c r="D5" s="24"/>
      <c r="E5" s="15"/>
      <c r="F5" s="15"/>
      <c r="G5" s="24"/>
      <c r="H5" s="15"/>
    </row>
    <row r="6" spans="1:8" ht="30" customHeight="1" x14ac:dyDescent="0.25">
      <c r="A6" s="25" cm="1">
        <f t="array" ref="A6">ROW()-ROW(ObservationLog[#Headers])</f>
        <v>2</v>
      </c>
      <c r="B6" s="23"/>
      <c r="C6" s="24"/>
      <c r="D6" s="24"/>
      <c r="E6" s="15"/>
      <c r="F6" s="15"/>
      <c r="G6" s="24"/>
      <c r="H6" s="15"/>
    </row>
    <row r="7" spans="1:8" ht="30" customHeight="1" x14ac:dyDescent="0.25">
      <c r="A7" s="25" cm="1">
        <f t="array" ref="A7">ROW()-ROW(ObservationLog[#Headers])</f>
        <v>3</v>
      </c>
      <c r="B7" s="23"/>
      <c r="C7" s="24"/>
      <c r="D7" s="24"/>
      <c r="E7" s="15"/>
      <c r="F7" s="15"/>
      <c r="G7" s="24"/>
      <c r="H7" s="15"/>
    </row>
    <row r="8" spans="1:8" ht="30" customHeight="1" x14ac:dyDescent="0.25">
      <c r="A8" s="25" cm="1">
        <f t="array" ref="A8">ROW()-ROW(ObservationLog[#Headers])</f>
        <v>4</v>
      </c>
      <c r="B8" s="23"/>
      <c r="C8" s="24"/>
      <c r="D8" s="24"/>
      <c r="E8" s="15"/>
      <c r="F8" s="15"/>
      <c r="G8" s="24"/>
      <c r="H8" s="15"/>
    </row>
    <row r="9" spans="1:8" ht="30" customHeight="1" x14ac:dyDescent="0.25">
      <c r="A9" s="25" cm="1">
        <f t="array" ref="A9">ROW()-ROW(ObservationLog[#Headers])</f>
        <v>5</v>
      </c>
      <c r="B9" s="23"/>
      <c r="C9" s="24"/>
      <c r="D9" s="24"/>
      <c r="E9" s="15"/>
      <c r="F9" s="15"/>
      <c r="G9" s="24"/>
      <c r="H9" s="15"/>
    </row>
    <row r="10" spans="1:8" ht="30" customHeight="1" x14ac:dyDescent="0.25">
      <c r="A10" s="25" cm="1">
        <f t="array" ref="A10">ROW()-ROW(ObservationLog[#Headers])</f>
        <v>6</v>
      </c>
      <c r="B10" s="23"/>
      <c r="C10" s="24"/>
      <c r="D10" s="24"/>
      <c r="E10" s="15"/>
      <c r="F10" s="15"/>
      <c r="G10" s="24"/>
      <c r="H10" s="15"/>
    </row>
    <row r="11" spans="1:8" ht="30" customHeight="1" x14ac:dyDescent="0.25">
      <c r="A11" s="25" cm="1">
        <f t="array" ref="A11">ROW()-ROW(ObservationLog[#Headers])</f>
        <v>7</v>
      </c>
      <c r="B11" s="23"/>
      <c r="C11" s="24"/>
      <c r="D11" s="24"/>
      <c r="E11" s="15"/>
      <c r="F11" s="15"/>
      <c r="G11" s="24"/>
      <c r="H11" s="15"/>
    </row>
    <row r="12" spans="1:8" ht="30" customHeight="1" x14ac:dyDescent="0.25">
      <c r="A12" s="25" cm="1">
        <f t="array" ref="A12">ROW()-ROW(ObservationLog[#Headers])</f>
        <v>8</v>
      </c>
      <c r="B12" s="23"/>
      <c r="C12" s="24"/>
      <c r="D12" s="24"/>
      <c r="E12" s="15"/>
      <c r="F12" s="15"/>
      <c r="G12" s="24"/>
      <c r="H12" s="15"/>
    </row>
    <row r="13" spans="1:8" ht="30" customHeight="1" x14ac:dyDescent="0.25">
      <c r="A13" s="25" cm="1">
        <f t="array" ref="A13">ROW()-ROW(ObservationLog[#Headers])</f>
        <v>9</v>
      </c>
      <c r="B13" s="23"/>
      <c r="C13" s="24"/>
      <c r="D13" s="24"/>
      <c r="E13" s="15"/>
      <c r="F13" s="15"/>
      <c r="G13" s="24"/>
      <c r="H13" s="15"/>
    </row>
    <row r="14" spans="1:8" ht="30" customHeight="1" x14ac:dyDescent="0.25">
      <c r="A14" s="25" cm="1">
        <f t="array" ref="A14">ROW()-ROW(ObservationLog[#Headers])</f>
        <v>10</v>
      </c>
      <c r="B14" s="23"/>
      <c r="C14" s="24"/>
      <c r="D14" s="24"/>
      <c r="E14" s="15"/>
      <c r="F14" s="15"/>
      <c r="G14" s="24"/>
      <c r="H14" s="15"/>
    </row>
    <row r="15" spans="1:8" ht="30" customHeight="1" x14ac:dyDescent="0.25">
      <c r="A15" s="25" cm="1">
        <f t="array" ref="A15">ROW()-ROW(ObservationLog[#Headers])</f>
        <v>11</v>
      </c>
      <c r="B15" s="23"/>
      <c r="C15" s="24"/>
      <c r="D15" s="24"/>
      <c r="E15" s="15"/>
      <c r="F15" s="15"/>
      <c r="G15" s="24"/>
      <c r="H15" s="15"/>
    </row>
    <row r="16" spans="1:8" ht="30" customHeight="1" x14ac:dyDescent="0.25">
      <c r="A16" s="25" cm="1">
        <f t="array" ref="A16">ROW()-ROW(ObservationLog[#Headers])</f>
        <v>12</v>
      </c>
      <c r="B16" s="23"/>
      <c r="C16" s="24"/>
      <c r="D16" s="24"/>
      <c r="E16" s="15"/>
      <c r="F16" s="15"/>
      <c r="G16" s="24"/>
      <c r="H16" s="15"/>
    </row>
    <row r="17" spans="1:8" ht="30" customHeight="1" x14ac:dyDescent="0.25">
      <c r="A17" s="25" cm="1">
        <f t="array" ref="A17">ROW()-ROW(ObservationLog[#Headers])</f>
        <v>13</v>
      </c>
      <c r="B17" s="23"/>
      <c r="C17" s="24"/>
      <c r="D17" s="24"/>
      <c r="E17" s="15"/>
      <c r="F17" s="15"/>
      <c r="G17" s="24"/>
      <c r="H17" s="15"/>
    </row>
    <row r="18" spans="1:8" ht="30" customHeight="1" x14ac:dyDescent="0.25">
      <c r="A18" s="25" cm="1">
        <f t="array" ref="A18">ROW()-ROW(ObservationLog[#Headers])</f>
        <v>14</v>
      </c>
      <c r="B18" s="23"/>
      <c r="C18" s="24"/>
      <c r="D18" s="24"/>
      <c r="E18" s="15"/>
      <c r="F18" s="15"/>
      <c r="G18" s="24"/>
      <c r="H18" s="15"/>
    </row>
    <row r="19" spans="1:8" ht="30" customHeight="1" x14ac:dyDescent="0.25">
      <c r="A19" s="25" cm="1">
        <f t="array" ref="A19">ROW()-ROW(ObservationLog[#Headers])</f>
        <v>15</v>
      </c>
      <c r="B19" s="23"/>
      <c r="C19" s="24"/>
      <c r="D19" s="24"/>
      <c r="E19" s="15"/>
      <c r="F19" s="15"/>
      <c r="G19" s="24"/>
      <c r="H19" s="15"/>
    </row>
    <row r="20" spans="1:8" ht="30" customHeight="1" x14ac:dyDescent="0.25">
      <c r="A20" s="25" cm="1">
        <f t="array" ref="A20">ROW()-ROW(ObservationLog[#Headers])</f>
        <v>16</v>
      </c>
      <c r="B20" s="23"/>
      <c r="C20" s="24"/>
      <c r="D20" s="24"/>
      <c r="E20" s="15"/>
      <c r="F20" s="15"/>
      <c r="G20" s="24"/>
      <c r="H20" s="15"/>
    </row>
    <row r="21" spans="1:8" ht="30" customHeight="1" x14ac:dyDescent="0.25">
      <c r="A21" s="25" cm="1">
        <f t="array" ref="A21">ROW()-ROW(ObservationLog[#Headers])</f>
        <v>17</v>
      </c>
      <c r="B21" s="23"/>
      <c r="C21" s="24"/>
      <c r="D21" s="24"/>
      <c r="E21" s="15"/>
      <c r="F21" s="15"/>
      <c r="G21" s="24"/>
      <c r="H21" s="15"/>
    </row>
    <row r="22" spans="1:8" ht="30" customHeight="1" x14ac:dyDescent="0.25">
      <c r="A22" s="25" cm="1">
        <f t="array" ref="A22">ROW()-ROW(ObservationLog[#Headers])</f>
        <v>18</v>
      </c>
      <c r="B22" s="23"/>
      <c r="C22" s="24"/>
      <c r="D22" s="24"/>
      <c r="E22" s="15"/>
      <c r="F22" s="15"/>
      <c r="G22" s="24"/>
      <c r="H22" s="15"/>
    </row>
    <row r="23" spans="1:8" ht="30" customHeight="1" x14ac:dyDescent="0.25">
      <c r="A23" s="25" cm="1">
        <f t="array" ref="A23">ROW()-ROW(ObservationLog[#Headers])</f>
        <v>19</v>
      </c>
      <c r="B23" s="23"/>
      <c r="C23" s="24"/>
      <c r="D23" s="24"/>
      <c r="E23" s="15"/>
      <c r="F23" s="15"/>
      <c r="G23" s="24"/>
      <c r="H23" s="15"/>
    </row>
    <row r="24" spans="1:8" ht="30" customHeight="1" x14ac:dyDescent="0.25">
      <c r="A24" s="25" cm="1">
        <f t="array" ref="A24">ROW()-ROW(ObservationLog[#Headers])</f>
        <v>20</v>
      </c>
      <c r="B24" s="23"/>
      <c r="C24" s="24"/>
      <c r="D24" s="24"/>
      <c r="E24" s="15"/>
      <c r="F24" s="15"/>
      <c r="G24" s="24"/>
      <c r="H24" s="15"/>
    </row>
    <row r="25" spans="1:8" ht="30" customHeight="1" x14ac:dyDescent="0.25">
      <c r="A25" s="25" cm="1">
        <f t="array" ref="A25">ROW()-ROW(ObservationLog[#Headers])</f>
        <v>21</v>
      </c>
      <c r="B25" s="23"/>
      <c r="C25" s="24"/>
      <c r="D25" s="24"/>
      <c r="E25" s="15"/>
      <c r="F25" s="15"/>
      <c r="G25" s="24"/>
      <c r="H25" s="15"/>
    </row>
    <row r="26" spans="1:8" ht="30" customHeight="1" x14ac:dyDescent="0.25">
      <c r="A26" s="25" cm="1">
        <f t="array" ref="A26">ROW()-ROW(ObservationLog[#Headers])</f>
        <v>22</v>
      </c>
      <c r="B26" s="23"/>
      <c r="C26" s="24"/>
      <c r="D26" s="24"/>
      <c r="E26" s="15"/>
      <c r="F26" s="15"/>
      <c r="G26" s="24"/>
      <c r="H26" s="15"/>
    </row>
    <row r="27" spans="1:8" ht="30" customHeight="1" x14ac:dyDescent="0.25">
      <c r="A27" s="25" cm="1">
        <f t="array" ref="A27">ROW()-ROW(ObservationLog[#Headers])</f>
        <v>23</v>
      </c>
      <c r="B27" s="23"/>
      <c r="C27" s="24"/>
      <c r="D27" s="24"/>
      <c r="E27" s="15"/>
      <c r="F27" s="15"/>
      <c r="G27" s="24"/>
      <c r="H27" s="15"/>
    </row>
    <row r="28" spans="1:8" ht="30" customHeight="1" x14ac:dyDescent="0.25">
      <c r="A28" s="25" cm="1">
        <f t="array" ref="A28">ROW()-ROW(ObservationLog[#Headers])</f>
        <v>24</v>
      </c>
      <c r="B28" s="23"/>
      <c r="C28" s="24"/>
      <c r="D28" s="24"/>
      <c r="E28" s="15"/>
      <c r="F28" s="15"/>
      <c r="G28" s="24"/>
      <c r="H28" s="15"/>
    </row>
    <row r="29" spans="1:8" ht="30" customHeight="1" x14ac:dyDescent="0.25">
      <c r="A29" s="25" cm="1">
        <f t="array" ref="A29">ROW()-ROW(ObservationLog[#Headers])</f>
        <v>25</v>
      </c>
      <c r="B29" s="23"/>
      <c r="C29" s="24"/>
      <c r="D29" s="24"/>
      <c r="E29" s="15"/>
      <c r="F29" s="15"/>
      <c r="G29" s="24"/>
      <c r="H29" s="15"/>
    </row>
  </sheetData>
  <conditionalFormatting sqref="A5:D29">
    <cfRule type="expression" dxfId="24" priority="1">
      <formula>AND($F5="Critical",$C5&lt;&gt;"")</formula>
    </cfRule>
  </conditionalFormatting>
  <conditionalFormatting sqref="A5:H29">
    <cfRule type="expression" dxfId="23" priority="11">
      <formula>MOD(ROW(),2)=0</formula>
    </cfRule>
  </conditionalFormatting>
  <conditionalFormatting sqref="E5:E29">
    <cfRule type="expression" dxfId="22" priority="6">
      <formula>$E5="Yes"</formula>
    </cfRule>
    <cfRule type="expression" dxfId="21" priority="7">
      <formula>$E5="Partial"</formula>
    </cfRule>
    <cfRule type="expression" dxfId="20" priority="8">
      <formula>$E5="No"</formula>
    </cfRule>
  </conditionalFormatting>
  <conditionalFormatting sqref="F5:F29">
    <cfRule type="expression" dxfId="19" priority="2">
      <formula>$F5="Low"</formula>
    </cfRule>
    <cfRule type="expression" dxfId="18" priority="3">
      <formula>$F5="Medium"</formula>
    </cfRule>
    <cfRule type="expression" dxfId="17" priority="4">
      <formula>$F5="High"</formula>
    </cfRule>
    <cfRule type="expression" dxfId="16" priority="5">
      <formula>$F5="Critical"</formula>
    </cfRule>
  </conditionalFormatting>
  <conditionalFormatting sqref="H5:H29">
    <cfRule type="expression" dxfId="15" priority="9">
      <formula>$H5="Yes"</formula>
    </cfRule>
  </conditionalFormatting>
  <dataValidations count="5">
    <dataValidation type="list" allowBlank="1" sqref="D5:D18" xr:uid="{00000000-0002-0000-0200-000000000000}">
      <formula1>"None,Low,Medium,High"</formula1>
    </dataValidation>
    <dataValidation type="list" allowBlank="1" showInputMessage="1" showErrorMessage="1" errorTitle="Pick from the list" error="Please choose one of the listed options." promptTitle="Compared to standard?" prompt="Does what you saw match the documented standard?" sqref="E5:E29" xr:uid="{BBA314F6-82C4-432C-B499-F6149E30712C}">
      <formula1>"Yes,No,Partial"</formula1>
    </dataValidation>
    <dataValidation type="list" allowBlank="1" showInputMessage="1" showErrorMessage="1" errorTitle="Pick from the list" error="Please choose one of the listed options." promptTitle="Concern level" prompt="See the legend on Home for definitions." sqref="F5:F29" xr:uid="{07CB84EE-F6B7-47B7-82F8-7E9D4BCB45A1}">
      <formula1>"Low,Medium,High,Critical"</formula1>
    </dataValidation>
    <dataValidation type="list" allowBlank="1" showInputMessage="1" showErrorMessage="1" errorTitle="Pick from the list" error="Please choose one of the listed options." promptTitle="Needs follow-up?" prompt="Choose Yes to log it on Follow-Up Actions." sqref="H5:H29" xr:uid="{66FEDEF2-9031-4BE9-BCF7-87CCEF65A5FD}">
      <formula1>"Yes,No"</formula1>
    </dataValidation>
    <dataValidation type="custom" allowBlank="1" showInputMessage="1" showErrorMessage="1" errorTitle="Enter a time" error="Use a time such as 9:30 AM or 14:15." promptTitle="Time" prompt="Time of the observation, e.g. 9:30 AM." sqref="B5:B29" xr:uid="{7BFC2CA1-C837-4EC4-849A-B2B2841C3F65}">
      <formula1>AND(ISNUMBER(B5),B5&gt;=0,B5&lt;1)</formula1>
    </dataValidation>
  </dataValidations>
  <hyperlinks>
    <hyperlink ref="H1" location="'Home'!A1" tooltip="Back to Home" display="← Home" xr:uid="{51D72DE0-5621-4CB8-9C82-696CAD8A71D3}"/>
  </hyperlinks>
  <printOptions horizontalCentered="1"/>
  <pageMargins left="0.75" right="0.75" top="1" bottom="1" header="0.5" footer="0.5"/>
  <pageSetup scale="54" fitToHeight="0" orientation="landscape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E8731A"/>
    <pageSetUpPr fitToPage="1"/>
  </sheetPr>
  <dimension ref="A1:I24"/>
  <sheetViews>
    <sheetView showGridLines="0" workbookViewId="0">
      <pane ySplit="4" topLeftCell="A5" activePane="bottomLeft" state="frozen"/>
      <selection pane="bottomLeft" activeCell="C23" sqref="C23"/>
    </sheetView>
  </sheetViews>
  <sheetFormatPr defaultRowHeight="15" x14ac:dyDescent="0.25"/>
  <cols>
    <col min="1" max="1" width="11" style="1" customWidth="1"/>
    <col min="2" max="2" width="16" style="1" customWidth="1"/>
    <col min="3" max="3" width="57.140625" style="1" customWidth="1"/>
    <col min="4" max="4" width="16" style="1" customWidth="1"/>
    <col min="5" max="5" width="24.7109375" style="1" customWidth="1"/>
    <col min="6" max="6" width="18.28515625" style="1" customWidth="1"/>
    <col min="7" max="7" width="19" style="1" customWidth="1"/>
    <col min="8" max="8" width="17.5703125" style="1" customWidth="1"/>
    <col min="9" max="9" width="19" style="1" customWidth="1"/>
  </cols>
  <sheetData>
    <row r="1" spans="1:9" ht="39.950000000000003" customHeight="1" x14ac:dyDescent="0.25">
      <c r="A1" s="3" t="s">
        <v>65</v>
      </c>
      <c r="B1" s="2"/>
      <c r="C1" s="2"/>
      <c r="D1" s="2"/>
      <c r="E1" s="2"/>
      <c r="F1" s="2"/>
      <c r="G1" s="2"/>
      <c r="H1" s="2"/>
      <c r="I1" s="20" t="s">
        <v>56</v>
      </c>
    </row>
    <row r="2" spans="1:9" ht="21.95" customHeight="1" x14ac:dyDescent="0.25">
      <c r="A2" s="4" t="str">
        <f>"Walker: "&amp;IF(WalkerName="","—",WalkerName)&amp;"     |     Date: "&amp;IF(WalkDate="","—",TEXT(WalkDate,"mmm d, yyyy"))&amp;"     |     Area: "&amp;IF(WalkArea="","—",WalkArea)</f>
        <v>Walker: —     |     Date: —     |     Area: —</v>
      </c>
      <c r="B2" s="2"/>
      <c r="C2" s="2"/>
      <c r="D2" s="2"/>
      <c r="E2" s="2"/>
      <c r="F2" s="2"/>
      <c r="G2" s="2"/>
      <c r="H2" s="2"/>
      <c r="I2" s="2"/>
    </row>
    <row r="3" spans="1:9" ht="26.1" customHeight="1" x14ac:dyDescent="0.25">
      <c r="A3" s="8" t="s">
        <v>66</v>
      </c>
      <c r="B3" s="7"/>
      <c r="C3" s="7"/>
      <c r="D3" s="7"/>
      <c r="E3" s="7"/>
      <c r="F3" s="7"/>
      <c r="G3" s="80" t="s">
        <v>67</v>
      </c>
      <c r="H3" s="62"/>
      <c r="I3" s="26">
        <v>3</v>
      </c>
    </row>
    <row r="4" spans="1:9" ht="33.950000000000003" customHeight="1" x14ac:dyDescent="0.25">
      <c r="A4" s="22" t="s">
        <v>5</v>
      </c>
      <c r="B4" s="22" t="s">
        <v>63</v>
      </c>
      <c r="C4" s="21" t="s">
        <v>6</v>
      </c>
      <c r="D4" s="22" t="s">
        <v>16</v>
      </c>
      <c r="E4" s="22" t="s">
        <v>7</v>
      </c>
      <c r="F4" s="22" t="s">
        <v>8</v>
      </c>
      <c r="G4" s="22" t="s">
        <v>9</v>
      </c>
      <c r="H4" s="22" t="s">
        <v>17</v>
      </c>
      <c r="I4" s="22" t="s">
        <v>64</v>
      </c>
    </row>
    <row r="5" spans="1:9" ht="30" customHeight="1" x14ac:dyDescent="0.25">
      <c r="A5" s="25" cm="1">
        <f t="array" ref="A5">ROW()-ROW(FollowUpActions[#Headers])</f>
        <v>1</v>
      </c>
      <c r="B5" s="28"/>
      <c r="C5" s="24"/>
      <c r="D5" s="15"/>
      <c r="E5" s="15"/>
      <c r="F5" s="29"/>
      <c r="G5" s="15"/>
      <c r="H5" s="30" t="str">
        <f ca="1">IF(OR(FollowUpActions[[#This Row],[Status]]="",FollowUpActions[[#This Row],[Status]]="Closed",FollowUpActions[[#This Row],[Due Date]]=""),"",MAX(TODAY()-FollowUpActions[[#This Row],[Due Date]],0))</f>
        <v/>
      </c>
      <c r="I5" s="31" t="str">
        <f ca="1">IF(FollowUpActions[[#This Row],[Status]]="Closed","Closed",IF(OR(FollowUpActions[[#This Row],[Status]]="",FollowUpActions[[#This Row],[Due Date]]=""),"",IF(FollowUpActions[[#This Row],[Due Date]]&lt;TODAY(),"Overdue",IF(FollowUpActions[[#This Row],[Due Date]]-TODAY()&lt;=DueSoonDays,"Due Soon","On Track"))))</f>
        <v/>
      </c>
    </row>
    <row r="6" spans="1:9" ht="30" customHeight="1" x14ac:dyDescent="0.25">
      <c r="A6" s="25" cm="1">
        <f t="array" ref="A6">ROW()-ROW(FollowUpActions[#Headers])</f>
        <v>2</v>
      </c>
      <c r="B6" s="28"/>
      <c r="C6" s="24"/>
      <c r="D6" s="15"/>
      <c r="E6" s="15"/>
      <c r="F6" s="29"/>
      <c r="G6" s="15"/>
      <c r="H6" s="30" t="str">
        <f ca="1">IF(OR(FollowUpActions[[#This Row],[Status]]="",FollowUpActions[[#This Row],[Status]]="Closed",FollowUpActions[[#This Row],[Due Date]]=""),"",MAX(TODAY()-FollowUpActions[[#This Row],[Due Date]],0))</f>
        <v/>
      </c>
      <c r="I6" s="31" t="str">
        <f ca="1">IF(FollowUpActions[[#This Row],[Status]]="Closed","Closed",IF(OR(FollowUpActions[[#This Row],[Status]]="",FollowUpActions[[#This Row],[Due Date]]=""),"",IF(FollowUpActions[[#This Row],[Due Date]]&lt;TODAY(),"Overdue",IF(FollowUpActions[[#This Row],[Due Date]]-TODAY()&lt;=DueSoonDays,"Due Soon","On Track"))))</f>
        <v/>
      </c>
    </row>
    <row r="7" spans="1:9" ht="30" customHeight="1" x14ac:dyDescent="0.25">
      <c r="A7" s="25" cm="1">
        <f t="array" ref="A7">ROW()-ROW(FollowUpActions[#Headers])</f>
        <v>3</v>
      </c>
      <c r="B7" s="28"/>
      <c r="C7" s="24"/>
      <c r="D7" s="15"/>
      <c r="E7" s="15"/>
      <c r="F7" s="29"/>
      <c r="G7" s="15"/>
      <c r="H7" s="30" t="str">
        <f ca="1">IF(OR(FollowUpActions[[#This Row],[Status]]="",FollowUpActions[[#This Row],[Status]]="Closed",FollowUpActions[[#This Row],[Due Date]]=""),"",MAX(TODAY()-FollowUpActions[[#This Row],[Due Date]],0))</f>
        <v/>
      </c>
      <c r="I7" s="31" t="str">
        <f ca="1">IF(FollowUpActions[[#This Row],[Status]]="Closed","Closed",IF(OR(FollowUpActions[[#This Row],[Status]]="",FollowUpActions[[#This Row],[Due Date]]=""),"",IF(FollowUpActions[[#This Row],[Due Date]]&lt;TODAY(),"Overdue",IF(FollowUpActions[[#This Row],[Due Date]]-TODAY()&lt;=DueSoonDays,"Due Soon","On Track"))))</f>
        <v/>
      </c>
    </row>
    <row r="8" spans="1:9" ht="30" customHeight="1" x14ac:dyDescent="0.25">
      <c r="A8" s="25" cm="1">
        <f t="array" ref="A8">ROW()-ROW(FollowUpActions[#Headers])</f>
        <v>4</v>
      </c>
      <c r="B8" s="28"/>
      <c r="C8" s="24"/>
      <c r="D8" s="15"/>
      <c r="E8" s="15"/>
      <c r="F8" s="29"/>
      <c r="G8" s="15"/>
      <c r="H8" s="30" t="str">
        <f ca="1">IF(OR(FollowUpActions[[#This Row],[Status]]="",FollowUpActions[[#This Row],[Status]]="Closed",FollowUpActions[[#This Row],[Due Date]]=""),"",MAX(TODAY()-FollowUpActions[[#This Row],[Due Date]],0))</f>
        <v/>
      </c>
      <c r="I8" s="31" t="str">
        <f ca="1">IF(FollowUpActions[[#This Row],[Status]]="Closed","Closed",IF(OR(FollowUpActions[[#This Row],[Status]]="",FollowUpActions[[#This Row],[Due Date]]=""),"",IF(FollowUpActions[[#This Row],[Due Date]]&lt;TODAY(),"Overdue",IF(FollowUpActions[[#This Row],[Due Date]]-TODAY()&lt;=DueSoonDays,"Due Soon","On Track"))))</f>
        <v/>
      </c>
    </row>
    <row r="9" spans="1:9" ht="30" customHeight="1" x14ac:dyDescent="0.25">
      <c r="A9" s="25" cm="1">
        <f t="array" ref="A9">ROW()-ROW(FollowUpActions[#Headers])</f>
        <v>5</v>
      </c>
      <c r="B9" s="28"/>
      <c r="C9" s="24"/>
      <c r="D9" s="15"/>
      <c r="E9" s="15"/>
      <c r="F9" s="29"/>
      <c r="G9" s="15"/>
      <c r="H9" s="30" t="str">
        <f ca="1">IF(OR(FollowUpActions[[#This Row],[Status]]="",FollowUpActions[[#This Row],[Status]]="Closed",FollowUpActions[[#This Row],[Due Date]]=""),"",MAX(TODAY()-FollowUpActions[[#This Row],[Due Date]],0))</f>
        <v/>
      </c>
      <c r="I9" s="31" t="str">
        <f ca="1">IF(FollowUpActions[[#This Row],[Status]]="Closed","Closed",IF(OR(FollowUpActions[[#This Row],[Status]]="",FollowUpActions[[#This Row],[Due Date]]=""),"",IF(FollowUpActions[[#This Row],[Due Date]]&lt;TODAY(),"Overdue",IF(FollowUpActions[[#This Row],[Due Date]]-TODAY()&lt;=DueSoonDays,"Due Soon","On Track"))))</f>
        <v/>
      </c>
    </row>
    <row r="10" spans="1:9" ht="30" customHeight="1" x14ac:dyDescent="0.25">
      <c r="A10" s="25" cm="1">
        <f t="array" ref="A10">ROW()-ROW(FollowUpActions[#Headers])</f>
        <v>6</v>
      </c>
      <c r="B10" s="28"/>
      <c r="C10" s="24"/>
      <c r="D10" s="15"/>
      <c r="E10" s="15"/>
      <c r="F10" s="29"/>
      <c r="G10" s="15"/>
      <c r="H10" s="30" t="str">
        <f ca="1">IF(OR(FollowUpActions[[#This Row],[Status]]="",FollowUpActions[[#This Row],[Status]]="Closed",FollowUpActions[[#This Row],[Due Date]]=""),"",MAX(TODAY()-FollowUpActions[[#This Row],[Due Date]],0))</f>
        <v/>
      </c>
      <c r="I10" s="31" t="str">
        <f ca="1">IF(FollowUpActions[[#This Row],[Status]]="Closed","Closed",IF(OR(FollowUpActions[[#This Row],[Status]]="",FollowUpActions[[#This Row],[Due Date]]=""),"",IF(FollowUpActions[[#This Row],[Due Date]]&lt;TODAY(),"Overdue",IF(FollowUpActions[[#This Row],[Due Date]]-TODAY()&lt;=DueSoonDays,"Due Soon","On Track"))))</f>
        <v/>
      </c>
    </row>
    <row r="11" spans="1:9" ht="30" customHeight="1" x14ac:dyDescent="0.25">
      <c r="A11" s="25" cm="1">
        <f t="array" ref="A11">ROW()-ROW(FollowUpActions[#Headers])</f>
        <v>7</v>
      </c>
      <c r="B11" s="28"/>
      <c r="C11" s="24"/>
      <c r="D11" s="15"/>
      <c r="E11" s="15"/>
      <c r="F11" s="29"/>
      <c r="G11" s="15"/>
      <c r="H11" s="30" t="str">
        <f ca="1">IF(OR(FollowUpActions[[#This Row],[Status]]="",FollowUpActions[[#This Row],[Status]]="Closed",FollowUpActions[[#This Row],[Due Date]]=""),"",MAX(TODAY()-FollowUpActions[[#This Row],[Due Date]],0))</f>
        <v/>
      </c>
      <c r="I11" s="31" t="str">
        <f ca="1">IF(FollowUpActions[[#This Row],[Status]]="Closed","Closed",IF(OR(FollowUpActions[[#This Row],[Status]]="",FollowUpActions[[#This Row],[Due Date]]=""),"",IF(FollowUpActions[[#This Row],[Due Date]]&lt;TODAY(),"Overdue",IF(FollowUpActions[[#This Row],[Due Date]]-TODAY()&lt;=DueSoonDays,"Due Soon","On Track"))))</f>
        <v/>
      </c>
    </row>
    <row r="12" spans="1:9" ht="30" customHeight="1" x14ac:dyDescent="0.25">
      <c r="A12" s="25" cm="1">
        <f t="array" ref="A12">ROW()-ROW(FollowUpActions[#Headers])</f>
        <v>8</v>
      </c>
      <c r="B12" s="28"/>
      <c r="C12" s="24"/>
      <c r="D12" s="15"/>
      <c r="E12" s="15"/>
      <c r="F12" s="29"/>
      <c r="G12" s="15"/>
      <c r="H12" s="30" t="str">
        <f ca="1">IF(OR(FollowUpActions[[#This Row],[Status]]="",FollowUpActions[[#This Row],[Status]]="Closed",FollowUpActions[[#This Row],[Due Date]]=""),"",MAX(TODAY()-FollowUpActions[[#This Row],[Due Date]],0))</f>
        <v/>
      </c>
      <c r="I12" s="31" t="str">
        <f ca="1">IF(FollowUpActions[[#This Row],[Status]]="Closed","Closed",IF(OR(FollowUpActions[[#This Row],[Status]]="",FollowUpActions[[#This Row],[Due Date]]=""),"",IF(FollowUpActions[[#This Row],[Due Date]]&lt;TODAY(),"Overdue",IF(FollowUpActions[[#This Row],[Due Date]]-TODAY()&lt;=DueSoonDays,"Due Soon","On Track"))))</f>
        <v/>
      </c>
    </row>
    <row r="13" spans="1:9" ht="30" customHeight="1" x14ac:dyDescent="0.25">
      <c r="A13" s="25" cm="1">
        <f t="array" ref="A13">ROW()-ROW(FollowUpActions[#Headers])</f>
        <v>9</v>
      </c>
      <c r="B13" s="28"/>
      <c r="C13" s="24"/>
      <c r="D13" s="15"/>
      <c r="E13" s="15"/>
      <c r="F13" s="29"/>
      <c r="G13" s="15"/>
      <c r="H13" s="30" t="str">
        <f ca="1">IF(OR(FollowUpActions[[#This Row],[Status]]="",FollowUpActions[[#This Row],[Status]]="Closed",FollowUpActions[[#This Row],[Due Date]]=""),"",MAX(TODAY()-FollowUpActions[[#This Row],[Due Date]],0))</f>
        <v/>
      </c>
      <c r="I13" s="31" t="str">
        <f ca="1">IF(FollowUpActions[[#This Row],[Status]]="Closed","Closed",IF(OR(FollowUpActions[[#This Row],[Status]]="",FollowUpActions[[#This Row],[Due Date]]=""),"",IF(FollowUpActions[[#This Row],[Due Date]]&lt;TODAY(),"Overdue",IF(FollowUpActions[[#This Row],[Due Date]]-TODAY()&lt;=DueSoonDays,"Due Soon","On Track"))))</f>
        <v/>
      </c>
    </row>
    <row r="14" spans="1:9" ht="30" customHeight="1" x14ac:dyDescent="0.25">
      <c r="A14" s="25" cm="1">
        <f t="array" ref="A14">ROW()-ROW(FollowUpActions[#Headers])</f>
        <v>10</v>
      </c>
      <c r="B14" s="28"/>
      <c r="C14" s="24"/>
      <c r="D14" s="15"/>
      <c r="E14" s="15"/>
      <c r="F14" s="29"/>
      <c r="G14" s="15"/>
      <c r="H14" s="30" t="str">
        <f ca="1">IF(OR(FollowUpActions[[#This Row],[Status]]="",FollowUpActions[[#This Row],[Status]]="Closed",FollowUpActions[[#This Row],[Due Date]]=""),"",MAX(TODAY()-FollowUpActions[[#This Row],[Due Date]],0))</f>
        <v/>
      </c>
      <c r="I14" s="31" t="str">
        <f ca="1">IF(FollowUpActions[[#This Row],[Status]]="Closed","Closed",IF(OR(FollowUpActions[[#This Row],[Status]]="",FollowUpActions[[#This Row],[Due Date]]=""),"",IF(FollowUpActions[[#This Row],[Due Date]]&lt;TODAY(),"Overdue",IF(FollowUpActions[[#This Row],[Due Date]]-TODAY()&lt;=DueSoonDays,"Due Soon","On Track"))))</f>
        <v/>
      </c>
    </row>
    <row r="15" spans="1:9" ht="30" customHeight="1" x14ac:dyDescent="0.25">
      <c r="A15" s="25" cm="1">
        <f t="array" ref="A15">ROW()-ROW(FollowUpActions[#Headers])</f>
        <v>11</v>
      </c>
      <c r="B15" s="28"/>
      <c r="C15" s="24"/>
      <c r="D15" s="15"/>
      <c r="E15" s="15"/>
      <c r="F15" s="29"/>
      <c r="G15" s="15"/>
      <c r="H15" s="30" t="str">
        <f ca="1">IF(OR(FollowUpActions[[#This Row],[Status]]="",FollowUpActions[[#This Row],[Status]]="Closed",FollowUpActions[[#This Row],[Due Date]]=""),"",MAX(TODAY()-FollowUpActions[[#This Row],[Due Date]],0))</f>
        <v/>
      </c>
      <c r="I15" s="31" t="str">
        <f ca="1">IF(FollowUpActions[[#This Row],[Status]]="Closed","Closed",IF(OR(FollowUpActions[[#This Row],[Status]]="",FollowUpActions[[#This Row],[Due Date]]=""),"",IF(FollowUpActions[[#This Row],[Due Date]]&lt;TODAY(),"Overdue",IF(FollowUpActions[[#This Row],[Due Date]]-TODAY()&lt;=DueSoonDays,"Due Soon","On Track"))))</f>
        <v/>
      </c>
    </row>
    <row r="16" spans="1:9" ht="30" customHeight="1" x14ac:dyDescent="0.25">
      <c r="A16" s="25" cm="1">
        <f t="array" ref="A16">ROW()-ROW(FollowUpActions[#Headers])</f>
        <v>12</v>
      </c>
      <c r="B16" s="28"/>
      <c r="C16" s="24"/>
      <c r="D16" s="15"/>
      <c r="E16" s="15"/>
      <c r="F16" s="29"/>
      <c r="G16" s="15"/>
      <c r="H16" s="30" t="str">
        <f ca="1">IF(OR(FollowUpActions[[#This Row],[Status]]="",FollowUpActions[[#This Row],[Status]]="Closed",FollowUpActions[[#This Row],[Due Date]]=""),"",MAX(TODAY()-FollowUpActions[[#This Row],[Due Date]],0))</f>
        <v/>
      </c>
      <c r="I16" s="31" t="str">
        <f ca="1">IF(FollowUpActions[[#This Row],[Status]]="Closed","Closed",IF(OR(FollowUpActions[[#This Row],[Status]]="",FollowUpActions[[#This Row],[Due Date]]=""),"",IF(FollowUpActions[[#This Row],[Due Date]]&lt;TODAY(),"Overdue",IF(FollowUpActions[[#This Row],[Due Date]]-TODAY()&lt;=DueSoonDays,"Due Soon","On Track"))))</f>
        <v/>
      </c>
    </row>
    <row r="17" spans="1:9" ht="30" customHeight="1" x14ac:dyDescent="0.25">
      <c r="A17" s="25" cm="1">
        <f t="array" ref="A17">ROW()-ROW(FollowUpActions[#Headers])</f>
        <v>13</v>
      </c>
      <c r="B17" s="28"/>
      <c r="C17" s="24"/>
      <c r="D17" s="15"/>
      <c r="E17" s="15"/>
      <c r="F17" s="29"/>
      <c r="G17" s="15"/>
      <c r="H17" s="30" t="str">
        <f ca="1">IF(OR(FollowUpActions[[#This Row],[Status]]="",FollowUpActions[[#This Row],[Status]]="Closed",FollowUpActions[[#This Row],[Due Date]]=""),"",MAX(TODAY()-FollowUpActions[[#This Row],[Due Date]],0))</f>
        <v/>
      </c>
      <c r="I17" s="31" t="str">
        <f ca="1">IF(FollowUpActions[[#This Row],[Status]]="Closed","Closed",IF(OR(FollowUpActions[[#This Row],[Status]]="",FollowUpActions[[#This Row],[Due Date]]=""),"",IF(FollowUpActions[[#This Row],[Due Date]]&lt;TODAY(),"Overdue",IF(FollowUpActions[[#This Row],[Due Date]]-TODAY()&lt;=DueSoonDays,"Due Soon","On Track"))))</f>
        <v/>
      </c>
    </row>
    <row r="18" spans="1:9" ht="30" customHeight="1" x14ac:dyDescent="0.25">
      <c r="A18" s="25" cm="1">
        <f t="array" ref="A18">ROW()-ROW(FollowUpActions[#Headers])</f>
        <v>14</v>
      </c>
      <c r="B18" s="28"/>
      <c r="C18" s="24"/>
      <c r="D18" s="15"/>
      <c r="E18" s="15"/>
      <c r="F18" s="29"/>
      <c r="G18" s="15"/>
      <c r="H18" s="30" t="str">
        <f ca="1">IF(OR(FollowUpActions[[#This Row],[Status]]="",FollowUpActions[[#This Row],[Status]]="Closed",FollowUpActions[[#This Row],[Due Date]]=""),"",MAX(TODAY()-FollowUpActions[[#This Row],[Due Date]],0))</f>
        <v/>
      </c>
      <c r="I18" s="31" t="str">
        <f ca="1">IF(FollowUpActions[[#This Row],[Status]]="Closed","Closed",IF(OR(FollowUpActions[[#This Row],[Status]]="",FollowUpActions[[#This Row],[Due Date]]=""),"",IF(FollowUpActions[[#This Row],[Due Date]]&lt;TODAY(),"Overdue",IF(FollowUpActions[[#This Row],[Due Date]]-TODAY()&lt;=DueSoonDays,"Due Soon","On Track"))))</f>
        <v/>
      </c>
    </row>
    <row r="19" spans="1:9" ht="30" customHeight="1" x14ac:dyDescent="0.25">
      <c r="A19" s="25" cm="1">
        <f t="array" ref="A19">ROW()-ROW(FollowUpActions[#Headers])</f>
        <v>15</v>
      </c>
      <c r="B19" s="28"/>
      <c r="C19" s="24"/>
      <c r="D19" s="15"/>
      <c r="E19" s="15"/>
      <c r="F19" s="29"/>
      <c r="G19" s="15"/>
      <c r="H19" s="30" t="str">
        <f ca="1">IF(OR(FollowUpActions[[#This Row],[Status]]="",FollowUpActions[[#This Row],[Status]]="Closed",FollowUpActions[[#This Row],[Due Date]]=""),"",MAX(TODAY()-FollowUpActions[[#This Row],[Due Date]],0))</f>
        <v/>
      </c>
      <c r="I19" s="31" t="str">
        <f ca="1">IF(FollowUpActions[[#This Row],[Status]]="Closed","Closed",IF(OR(FollowUpActions[[#This Row],[Status]]="",FollowUpActions[[#This Row],[Due Date]]=""),"",IF(FollowUpActions[[#This Row],[Due Date]]&lt;TODAY(),"Overdue",IF(FollowUpActions[[#This Row],[Due Date]]-TODAY()&lt;=DueSoonDays,"Due Soon","On Track"))))</f>
        <v/>
      </c>
    </row>
    <row r="20" spans="1:9" ht="30" customHeight="1" x14ac:dyDescent="0.25">
      <c r="A20" s="25" cm="1">
        <f t="array" ref="A20">ROW()-ROW(FollowUpActions[#Headers])</f>
        <v>16</v>
      </c>
      <c r="B20" s="28"/>
      <c r="C20" s="24"/>
      <c r="D20" s="15"/>
      <c r="E20" s="15"/>
      <c r="F20" s="29"/>
      <c r="G20" s="15"/>
      <c r="H20" s="30" t="str">
        <f ca="1">IF(OR(FollowUpActions[[#This Row],[Status]]="",FollowUpActions[[#This Row],[Status]]="Closed",FollowUpActions[[#This Row],[Due Date]]=""),"",MAX(TODAY()-FollowUpActions[[#This Row],[Due Date]],0))</f>
        <v/>
      </c>
      <c r="I20" s="31" t="str">
        <f ca="1">IF(FollowUpActions[[#This Row],[Status]]="Closed","Closed",IF(OR(FollowUpActions[[#This Row],[Status]]="",FollowUpActions[[#This Row],[Due Date]]=""),"",IF(FollowUpActions[[#This Row],[Due Date]]&lt;TODAY(),"Overdue",IF(FollowUpActions[[#This Row],[Due Date]]-TODAY()&lt;=DueSoonDays,"Due Soon","On Track"))))</f>
        <v/>
      </c>
    </row>
    <row r="21" spans="1:9" ht="30" customHeight="1" x14ac:dyDescent="0.25">
      <c r="A21" s="25" cm="1">
        <f t="array" ref="A21">ROW()-ROW(FollowUpActions[#Headers])</f>
        <v>17</v>
      </c>
      <c r="B21" s="28"/>
      <c r="C21" s="24"/>
      <c r="D21" s="15"/>
      <c r="E21" s="15"/>
      <c r="F21" s="29"/>
      <c r="G21" s="15"/>
      <c r="H21" s="30" t="str">
        <f ca="1">IF(OR(FollowUpActions[[#This Row],[Status]]="",FollowUpActions[[#This Row],[Status]]="Closed",FollowUpActions[[#This Row],[Due Date]]=""),"",MAX(TODAY()-FollowUpActions[[#This Row],[Due Date]],0))</f>
        <v/>
      </c>
      <c r="I21" s="31" t="str">
        <f ca="1">IF(FollowUpActions[[#This Row],[Status]]="Closed","Closed",IF(OR(FollowUpActions[[#This Row],[Status]]="",FollowUpActions[[#This Row],[Due Date]]=""),"",IF(FollowUpActions[[#This Row],[Due Date]]&lt;TODAY(),"Overdue",IF(FollowUpActions[[#This Row],[Due Date]]-TODAY()&lt;=DueSoonDays,"Due Soon","On Track"))))</f>
        <v/>
      </c>
    </row>
    <row r="22" spans="1:9" ht="30" customHeight="1" x14ac:dyDescent="0.25">
      <c r="A22" s="25" cm="1">
        <f t="array" ref="A22">ROW()-ROW(FollowUpActions[#Headers])</f>
        <v>18</v>
      </c>
      <c r="B22" s="28"/>
      <c r="C22" s="24"/>
      <c r="D22" s="15"/>
      <c r="E22" s="15"/>
      <c r="F22" s="29"/>
      <c r="G22" s="15"/>
      <c r="H22" s="30" t="str">
        <f ca="1">IF(OR(FollowUpActions[[#This Row],[Status]]="",FollowUpActions[[#This Row],[Status]]="Closed",FollowUpActions[[#This Row],[Due Date]]=""),"",MAX(TODAY()-FollowUpActions[[#This Row],[Due Date]],0))</f>
        <v/>
      </c>
      <c r="I22" s="31" t="str">
        <f ca="1">IF(FollowUpActions[[#This Row],[Status]]="Closed","Closed",IF(OR(FollowUpActions[[#This Row],[Status]]="",FollowUpActions[[#This Row],[Due Date]]=""),"",IF(FollowUpActions[[#This Row],[Due Date]]&lt;TODAY(),"Overdue",IF(FollowUpActions[[#This Row],[Due Date]]-TODAY()&lt;=DueSoonDays,"Due Soon","On Track"))))</f>
        <v/>
      </c>
    </row>
    <row r="23" spans="1:9" ht="30" customHeight="1" x14ac:dyDescent="0.25">
      <c r="A23" s="25" cm="1">
        <f t="array" ref="A23">ROW()-ROW(FollowUpActions[#Headers])</f>
        <v>19</v>
      </c>
      <c r="B23" s="28"/>
      <c r="C23" s="24"/>
      <c r="D23" s="15"/>
      <c r="E23" s="15"/>
      <c r="F23" s="29"/>
      <c r="G23" s="15"/>
      <c r="H23" s="30" t="str">
        <f ca="1">IF(OR(FollowUpActions[[#This Row],[Status]]="",FollowUpActions[[#This Row],[Status]]="Closed",FollowUpActions[[#This Row],[Due Date]]=""),"",MAX(TODAY()-FollowUpActions[[#This Row],[Due Date]],0))</f>
        <v/>
      </c>
      <c r="I23" s="31" t="str">
        <f ca="1">IF(FollowUpActions[[#This Row],[Status]]="Closed","Closed",IF(OR(FollowUpActions[[#This Row],[Status]]="",FollowUpActions[[#This Row],[Due Date]]=""),"",IF(FollowUpActions[[#This Row],[Due Date]]&lt;TODAY(),"Overdue",IF(FollowUpActions[[#This Row],[Due Date]]-TODAY()&lt;=DueSoonDays,"Due Soon","On Track"))))</f>
        <v/>
      </c>
    </row>
    <row r="24" spans="1:9" ht="30" customHeight="1" x14ac:dyDescent="0.25">
      <c r="A24" s="25" cm="1">
        <f t="array" ref="A24">ROW()-ROW(FollowUpActions[#Headers])</f>
        <v>20</v>
      </c>
      <c r="B24" s="28"/>
      <c r="C24" s="24"/>
      <c r="D24" s="15"/>
      <c r="E24" s="15"/>
      <c r="F24" s="29"/>
      <c r="G24" s="15"/>
      <c r="H24" s="30" t="str">
        <f ca="1">IF(OR(FollowUpActions[[#This Row],[Status]]="",FollowUpActions[[#This Row],[Status]]="Closed",FollowUpActions[[#This Row],[Due Date]]=""),"",MAX(TODAY()-FollowUpActions[[#This Row],[Due Date]],0))</f>
        <v/>
      </c>
      <c r="I24" s="31" t="str">
        <f ca="1">IF(FollowUpActions[[#This Row],[Status]]="Closed","Closed",IF(OR(FollowUpActions[[#This Row],[Status]]="",FollowUpActions[[#This Row],[Due Date]]=""),"",IF(FollowUpActions[[#This Row],[Due Date]]&lt;TODAY(),"Overdue",IF(FollowUpActions[[#This Row],[Due Date]]-TODAY()&lt;=DueSoonDays,"Due Soon","On Track"))))</f>
        <v/>
      </c>
    </row>
  </sheetData>
  <mergeCells count="1">
    <mergeCell ref="G3:H3"/>
  </mergeCells>
  <conditionalFormatting sqref="A5:C24">
    <cfRule type="expression" dxfId="14" priority="1">
      <formula>$G5="Closed"</formula>
    </cfRule>
  </conditionalFormatting>
  <conditionalFormatting sqref="A5:I24">
    <cfRule type="expression" dxfId="13" priority="14">
      <formula>MOD(ROW(),2)=0</formula>
    </cfRule>
  </conditionalFormatting>
  <conditionalFormatting sqref="D5:D24">
    <cfRule type="expression" dxfId="12" priority="7">
      <formula>$D5="High"</formula>
    </cfRule>
    <cfRule type="expression" dxfId="11" priority="8">
      <formula>$D5="Medium"</formula>
    </cfRule>
    <cfRule type="expression" dxfId="10" priority="9">
      <formula>$D5="Low"</formula>
    </cfRule>
  </conditionalFormatting>
  <conditionalFormatting sqref="G5:G24">
    <cfRule type="expression" dxfId="9" priority="10">
      <formula>$G5="Closed"</formula>
    </cfRule>
    <cfRule type="expression" dxfId="8" priority="11">
      <formula>$G5="In Progress"</formula>
    </cfRule>
    <cfRule type="expression" dxfId="7" priority="12">
      <formula>$G5="Open"</formula>
    </cfRule>
  </conditionalFormatting>
  <conditionalFormatting sqref="H5:H24">
    <cfRule type="expression" dxfId="6" priority="6">
      <formula>AND(ISNUMBER($H5),$H5&gt;0)</formula>
    </cfRule>
  </conditionalFormatting>
  <conditionalFormatting sqref="I5:I24">
    <cfRule type="expression" dxfId="5" priority="2">
      <formula>$I5="Overdue"</formula>
    </cfRule>
    <cfRule type="expression" dxfId="4" priority="3">
      <formula>$I5="Due Soon"</formula>
    </cfRule>
    <cfRule type="expression" dxfId="3" priority="4">
      <formula>$I5="On Track"</formula>
    </cfRule>
    <cfRule type="expression" dxfId="2" priority="5">
      <formula>$I5="Closed"</formula>
    </cfRule>
  </conditionalFormatting>
  <dataValidations count="5">
    <dataValidation type="list" allowBlank="1" showInputMessage="1" showErrorMessage="1" errorTitle="Pick from the list" error="Please choose one of the listed options." promptTitle="Priority" prompt="High = safety/quality risk or blocking; Low = nice to have." sqref="D5:D24" xr:uid="{2B696881-AF71-4DA7-92BB-684F19B0BEF0}">
      <formula1>"High,Medium,Low"</formula1>
    </dataValidation>
    <dataValidation type="list" allowBlank="1" showInputMessage="1" showErrorMessage="1" errorTitle="Pick from the list" error="Please choose one of the listed options." sqref="G5:G24" xr:uid="{84AE99B6-EA07-4DA8-8FAB-7B2EA495A898}">
      <formula1>"Open,In Progress,Closed"</formula1>
    </dataValidation>
    <dataValidation type="whole" allowBlank="1" showInputMessage="1" showErrorMessage="1" errorTitle="Whole number" error="Enter 0–30 days." sqref="I3" xr:uid="{2FCC1F52-CB6E-467C-877D-221F484A7A57}">
      <formula1>0</formula1>
      <formula2>30</formula2>
    </dataValidation>
    <dataValidation type="date" allowBlank="1" showInputMessage="1" showErrorMessage="1" errorTitle="Enter a valid date" error="Use a date such as 2026-10-20." promptTitle="Due date" prompt="When will this be done?" sqref="F5:F24" xr:uid="{4F460F51-598D-4964-B2DB-FD892EC192DA}">
      <formula1>36526</formula1>
      <formula2>73415</formula2>
    </dataValidation>
    <dataValidation type="whole" operator="greaterThanOrEqual" allowBlank="1" showInputMessage="1" showErrorMessage="1" errorTitle="Whole number" error="Enter the Item # from the Observation Checklist." promptTitle="Source observation" prompt="Item # on the Observation Checklist this action came from." sqref="B5:B24" xr:uid="{924E171B-1E53-48B1-862B-17EC8D542B45}">
      <formula1>1</formula1>
    </dataValidation>
  </dataValidations>
  <hyperlinks>
    <hyperlink ref="I1" location="'Home'!A1" tooltip="Back to Home" display="← Home" xr:uid="{96429A22-12F7-4318-B3A2-8C925E34AEBF}"/>
  </hyperlinks>
  <printOptions horizontalCentered="1"/>
  <pageMargins left="0.75" right="0.75" top="1" bottom="1" header="0.5" footer="0.5"/>
  <pageSetup scale="60" fitToHeight="0" orientation="landscape" r:id="rId1"/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570BB-53F1-4F5E-88E8-B7E6A2FEF593}">
  <sheetPr>
    <tabColor rgb="FFC62828"/>
    <pageSetUpPr fitToPage="1"/>
  </sheetPr>
  <dimension ref="A1:O56"/>
  <sheetViews>
    <sheetView showGridLines="0" workbookViewId="0">
      <pane ySplit="2" topLeftCell="A3" activePane="bottomLeft" state="frozen"/>
      <selection pane="bottomLeft" activeCell="C23" sqref="C23"/>
    </sheetView>
  </sheetViews>
  <sheetFormatPr defaultRowHeight="15" x14ac:dyDescent="0.25"/>
  <cols>
    <col min="1" max="1" width="2.7109375" style="7" customWidth="1"/>
    <col min="2" max="7" width="14.140625" style="7" customWidth="1"/>
    <col min="8" max="8" width="3.42578125" style="7" customWidth="1"/>
    <col min="9" max="14" width="14.140625" style="7" customWidth="1"/>
    <col min="15" max="15" width="2.7109375" style="7" customWidth="1"/>
  </cols>
  <sheetData>
    <row r="1" spans="1:15" ht="39.950000000000003" customHeight="1" x14ac:dyDescent="0.25">
      <c r="A1" s="2"/>
      <c r="B1" s="3" t="s">
        <v>18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0" t="s">
        <v>56</v>
      </c>
      <c r="O1" s="2"/>
    </row>
    <row r="2" spans="1:15" ht="21.95" customHeight="1" x14ac:dyDescent="0.25">
      <c r="A2" s="2"/>
      <c r="B2" s="4" t="str">
        <f>"Walker: "&amp;IF(WalkerName="","—",WalkerName)&amp;"     |     Date: "&amp;IF(WalkDate="","—",TEXT(WalkDate,"mmm d, yyyy"))&amp;"     |     Area: "&amp;IF(WalkArea="","—",WalkArea)&amp;"     |     Type: "&amp;IF(WalkType="","—",WalkType)</f>
        <v>Walker: —     |     Date: —     |     Area: —     |     Type: —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2" customHeight="1" thickBot="1" x14ac:dyDescent="0.3"/>
    <row r="4" spans="1:15" ht="24" customHeight="1" thickTop="1" x14ac:dyDescent="0.25">
      <c r="B4" s="85" t="s">
        <v>68</v>
      </c>
      <c r="C4" s="75"/>
      <c r="D4" s="85" t="s">
        <v>69</v>
      </c>
      <c r="E4" s="75"/>
      <c r="F4" s="85" t="s">
        <v>70</v>
      </c>
      <c r="G4" s="64"/>
      <c r="I4" s="85" t="s">
        <v>71</v>
      </c>
      <c r="J4" s="75"/>
      <c r="K4" s="85" t="s">
        <v>72</v>
      </c>
      <c r="L4" s="75"/>
      <c r="M4" s="85" t="s">
        <v>73</v>
      </c>
      <c r="N4" s="64"/>
    </row>
    <row r="5" spans="1:15" ht="45.95" customHeight="1" x14ac:dyDescent="0.55000000000000004">
      <c r="B5" s="86">
        <f>COUNTA(ObservationLog[Area / Station])</f>
        <v>0</v>
      </c>
      <c r="C5" s="87"/>
      <c r="D5" s="86">
        <f>COUNTIF(ObservationLog[Concern Level],"High")+COUNTIF(ObservationLog[Concern Level],"Critical")</f>
        <v>0</v>
      </c>
      <c r="E5" s="87"/>
      <c r="F5" s="86">
        <f>COUNTA(FollowUpActions[Observation / Action Needed])</f>
        <v>0</v>
      </c>
      <c r="G5" s="92"/>
      <c r="H5" s="32"/>
      <c r="I5" s="86">
        <f>COUNTIF(FollowUpActions[Status],"Open")+COUNTIF(FollowUpActions[Status],"In Progress")</f>
        <v>0</v>
      </c>
      <c r="J5" s="87"/>
      <c r="K5" s="86">
        <f ca="1">COUNTIF(FollowUpActions[Due Status],"Overdue")</f>
        <v>0</v>
      </c>
      <c r="L5" s="87"/>
      <c r="M5" s="90">
        <f>IFERROR(COUNTIF(FollowUpActions[Status],"Closed")/F5,0)</f>
        <v>0</v>
      </c>
      <c r="N5" s="66"/>
    </row>
    <row r="6" spans="1:15" ht="21.95" customHeight="1" x14ac:dyDescent="0.25">
      <c r="B6" s="88" t="str">
        <f>"Areas / stations visited"</f>
        <v>Areas / stations visited</v>
      </c>
      <c r="C6" s="89"/>
      <c r="D6" s="88" t="str">
        <f>TEXT(IFERROR(D5/B5,0),"0%")&amp;" of observations"</f>
        <v>0% of observations</v>
      </c>
      <c r="E6" s="89"/>
      <c r="F6" s="88" t="str">
        <f>"Actions logged"</f>
        <v>Actions logged</v>
      </c>
      <c r="G6" s="91"/>
      <c r="I6" s="88" t="str">
        <f>"Still to close"</f>
        <v>Still to close</v>
      </c>
      <c r="J6" s="89"/>
      <c r="K6" s="88" t="str">
        <f>"Past due date, not closed"</f>
        <v>Past due date, not closed</v>
      </c>
      <c r="L6" s="89"/>
      <c r="M6" s="88" t="str">
        <f>COUNTIF(FollowUpActions[Status],"Closed")&amp;" of "&amp;F5&amp;" actions"</f>
        <v>0 of 0 actions</v>
      </c>
      <c r="N6" s="91"/>
    </row>
    <row r="7" spans="1:15" ht="14.1" customHeight="1" x14ac:dyDescent="0.25"/>
    <row r="8" spans="1:15" ht="24" customHeight="1" x14ac:dyDescent="0.25">
      <c r="B8" s="33" t="s">
        <v>74</v>
      </c>
      <c r="C8" s="2"/>
      <c r="D8" s="2"/>
      <c r="E8" s="2"/>
      <c r="F8" s="2"/>
      <c r="G8" s="2"/>
      <c r="I8" s="33" t="s">
        <v>75</v>
      </c>
      <c r="J8" s="2"/>
      <c r="K8" s="2"/>
      <c r="L8" s="2"/>
      <c r="M8" s="2"/>
      <c r="N8" s="2"/>
    </row>
    <row r="9" spans="1:15" ht="21.95" customHeight="1" x14ac:dyDescent="0.25">
      <c r="B9" s="36" t="s">
        <v>4</v>
      </c>
      <c r="C9" s="34"/>
      <c r="D9" s="35" t="s">
        <v>19</v>
      </c>
      <c r="E9" s="35" t="s">
        <v>76</v>
      </c>
      <c r="F9" s="81" t="s">
        <v>85</v>
      </c>
      <c r="G9" s="81"/>
      <c r="I9" s="36" t="s">
        <v>9</v>
      </c>
      <c r="J9" s="34"/>
      <c r="K9" s="35" t="s">
        <v>19</v>
      </c>
      <c r="L9" s="35" t="s">
        <v>76</v>
      </c>
      <c r="M9" s="81" t="s">
        <v>85</v>
      </c>
      <c r="N9" s="81"/>
    </row>
    <row r="10" spans="1:15" ht="21.95" customHeight="1" x14ac:dyDescent="0.25">
      <c r="B10" s="14" t="s">
        <v>20</v>
      </c>
      <c r="D10" s="37">
        <f>COUNTIF(ObservationLog[Concern Level],B10)</f>
        <v>0</v>
      </c>
      <c r="E10" s="38">
        <f>IFERROR(D10/D$14,0)</f>
        <v>0</v>
      </c>
      <c r="F10" s="82">
        <f>E10</f>
        <v>0</v>
      </c>
      <c r="G10" s="82"/>
      <c r="I10" s="14" t="s">
        <v>24</v>
      </c>
      <c r="K10" s="37">
        <f>COUNTIF(FollowUpActions[Status],I10)</f>
        <v>0</v>
      </c>
      <c r="L10" s="38">
        <f>IFERROR(K10/K$14,0)</f>
        <v>0</v>
      </c>
      <c r="M10" s="82">
        <f>L10</f>
        <v>0</v>
      </c>
      <c r="N10" s="82"/>
    </row>
    <row r="11" spans="1:15" ht="21.95" customHeight="1" x14ac:dyDescent="0.25">
      <c r="B11" s="39" t="s">
        <v>21</v>
      </c>
      <c r="C11" s="48"/>
      <c r="D11" s="27">
        <f>COUNTIF(ObservationLog[Concern Level],B11)</f>
        <v>0</v>
      </c>
      <c r="E11" s="40">
        <f>IFERROR(D11/D$14,0)</f>
        <v>0</v>
      </c>
      <c r="F11" s="83">
        <f>E11</f>
        <v>0</v>
      </c>
      <c r="G11" s="83"/>
      <c r="I11" s="39" t="s">
        <v>25</v>
      </c>
      <c r="J11" s="48"/>
      <c r="K11" s="27">
        <f>COUNTIF(FollowUpActions[Status],I11)</f>
        <v>0</v>
      </c>
      <c r="L11" s="40">
        <f>IFERROR(K11/K$14,0)</f>
        <v>0</v>
      </c>
      <c r="M11" s="83">
        <f>L11</f>
        <v>0</v>
      </c>
      <c r="N11" s="83"/>
    </row>
    <row r="12" spans="1:15" ht="21.95" customHeight="1" x14ac:dyDescent="0.25">
      <c r="B12" s="39" t="s">
        <v>22</v>
      </c>
      <c r="C12" s="48"/>
      <c r="D12" s="27">
        <f>COUNTIF(ObservationLog[Concern Level],B12)</f>
        <v>0</v>
      </c>
      <c r="E12" s="40">
        <f>IFERROR(D12/D$14,0)</f>
        <v>0</v>
      </c>
      <c r="F12" s="83">
        <f>E12</f>
        <v>0</v>
      </c>
      <c r="G12" s="83"/>
      <c r="I12" s="39" t="s">
        <v>26</v>
      </c>
      <c r="J12" s="48"/>
      <c r="K12" s="27">
        <f>COUNTIF(FollowUpActions[Status],I12)</f>
        <v>0</v>
      </c>
      <c r="L12" s="40">
        <f>IFERROR(K12/K$14,0)</f>
        <v>0</v>
      </c>
      <c r="M12" s="83">
        <f>L12</f>
        <v>0</v>
      </c>
      <c r="N12" s="83"/>
    </row>
    <row r="13" spans="1:15" ht="21.95" customHeight="1" x14ac:dyDescent="0.25">
      <c r="B13" s="39" t="s">
        <v>23</v>
      </c>
      <c r="C13" s="48"/>
      <c r="D13" s="27">
        <f>COUNTIF(ObservationLog[Concern Level],B13)</f>
        <v>0</v>
      </c>
      <c r="E13" s="40">
        <f>IFERROR(D13/D$14,0)</f>
        <v>0</v>
      </c>
      <c r="F13" s="83">
        <f>E13</f>
        <v>0</v>
      </c>
      <c r="G13" s="83"/>
      <c r="I13" s="50" t="s">
        <v>78</v>
      </c>
      <c r="J13" s="44"/>
      <c r="K13" s="45">
        <f ca="1">COUNTIF(FollowUpActions[Due Status],"Overdue")</f>
        <v>0</v>
      </c>
      <c r="L13" s="46">
        <f ca="1">IFERROR(K13/K$14,0)</f>
        <v>0</v>
      </c>
      <c r="M13" s="84">
        <f ca="1">L13</f>
        <v>0</v>
      </c>
      <c r="N13" s="84"/>
    </row>
    <row r="14" spans="1:15" ht="21.95" customHeight="1" x14ac:dyDescent="0.25">
      <c r="B14" s="41" t="s">
        <v>77</v>
      </c>
      <c r="C14" s="49"/>
      <c r="D14" s="42">
        <f>SUM(D10:D13)</f>
        <v>0</v>
      </c>
      <c r="E14" s="43">
        <f>IF(D14=0,0,1)</f>
        <v>0</v>
      </c>
      <c r="F14" s="49"/>
      <c r="G14" s="49"/>
      <c r="I14" s="41" t="s">
        <v>79</v>
      </c>
      <c r="J14" s="49"/>
      <c r="K14" s="42">
        <f>SUM(K10:K12)</f>
        <v>0</v>
      </c>
      <c r="L14" s="43">
        <f>IF(K14=0,0,1)</f>
        <v>0</v>
      </c>
      <c r="M14" s="49"/>
      <c r="N14" s="49"/>
    </row>
    <row r="15" spans="1:15" ht="12" customHeight="1" x14ac:dyDescent="0.25"/>
    <row r="32" spans="2:14" ht="24" customHeight="1" x14ac:dyDescent="0.25">
      <c r="B32" s="33" t="s">
        <v>80</v>
      </c>
      <c r="C32" s="2"/>
      <c r="D32" s="2"/>
      <c r="E32" s="2"/>
      <c r="F32" s="2"/>
      <c r="G32" s="2"/>
      <c r="I32" s="33" t="s">
        <v>81</v>
      </c>
      <c r="J32" s="2"/>
      <c r="K32" s="2"/>
      <c r="L32" s="2"/>
      <c r="M32" s="2"/>
      <c r="N32" s="2"/>
    </row>
    <row r="33" spans="2:14" ht="21.95" customHeight="1" x14ac:dyDescent="0.25">
      <c r="B33" s="36" t="s">
        <v>16</v>
      </c>
      <c r="C33" s="34"/>
      <c r="D33" s="35" t="s">
        <v>19</v>
      </c>
      <c r="E33" s="35" t="s">
        <v>76</v>
      </c>
      <c r="F33" s="81" t="s">
        <v>85</v>
      </c>
      <c r="G33" s="81"/>
      <c r="I33" s="36" t="s">
        <v>3</v>
      </c>
      <c r="J33" s="34"/>
      <c r="K33" s="35" t="s">
        <v>19</v>
      </c>
      <c r="L33" s="35" t="s">
        <v>76</v>
      </c>
      <c r="M33" s="81" t="s">
        <v>85</v>
      </c>
      <c r="N33" s="81"/>
    </row>
    <row r="34" spans="2:14" ht="21.95" customHeight="1" x14ac:dyDescent="0.25">
      <c r="B34" s="14" t="s">
        <v>22</v>
      </c>
      <c r="D34" s="37">
        <f>COUNTIFS(FollowUpActions[Priority],B34,FollowUpActions[Status],"&lt;&gt;Closed")</f>
        <v>0</v>
      </c>
      <c r="E34" s="38">
        <f>IFERROR(D34/D$37,0)</f>
        <v>0</v>
      </c>
      <c r="F34" s="82">
        <f>E34</f>
        <v>0</v>
      </c>
      <c r="G34" s="82"/>
      <c r="I34" s="14" t="s">
        <v>61</v>
      </c>
      <c r="K34" s="37">
        <f>COUNTIF(ObservationLog[Compared to Standard?],I34)</f>
        <v>0</v>
      </c>
      <c r="L34" s="38">
        <f>IFERROR(K34/K$37,0)</f>
        <v>0</v>
      </c>
      <c r="M34" s="82">
        <f>L34</f>
        <v>0</v>
      </c>
      <c r="N34" s="82"/>
    </row>
    <row r="35" spans="2:14" ht="21.95" customHeight="1" x14ac:dyDescent="0.25">
      <c r="B35" s="39" t="s">
        <v>21</v>
      </c>
      <c r="C35" s="48"/>
      <c r="D35" s="27">
        <f>COUNTIFS(FollowUpActions[Priority],B35,FollowUpActions[Status],"&lt;&gt;Closed")</f>
        <v>0</v>
      </c>
      <c r="E35" s="40">
        <f>IFERROR(D35/D$37,0)</f>
        <v>0</v>
      </c>
      <c r="F35" s="83">
        <f>E35</f>
        <v>0</v>
      </c>
      <c r="G35" s="83"/>
      <c r="I35" s="39" t="s">
        <v>62</v>
      </c>
      <c r="J35" s="48"/>
      <c r="K35" s="27">
        <f>COUNTIF(ObservationLog[Compared to Standard?],I35)</f>
        <v>0</v>
      </c>
      <c r="L35" s="40">
        <f>IFERROR(K35/K$37,0)</f>
        <v>0</v>
      </c>
      <c r="M35" s="83">
        <f>L35</f>
        <v>0</v>
      </c>
      <c r="N35" s="83"/>
    </row>
    <row r="36" spans="2:14" ht="21.95" customHeight="1" x14ac:dyDescent="0.25">
      <c r="B36" s="39" t="s">
        <v>20</v>
      </c>
      <c r="C36" s="48"/>
      <c r="D36" s="27">
        <f>COUNTIFS(FollowUpActions[Priority],B36,FollowUpActions[Status],"&lt;&gt;Closed")</f>
        <v>0</v>
      </c>
      <c r="E36" s="40">
        <f>IFERROR(D36/D$37,0)</f>
        <v>0</v>
      </c>
      <c r="F36" s="83">
        <f>E36</f>
        <v>0</v>
      </c>
      <c r="G36" s="83"/>
      <c r="I36" s="39" t="s">
        <v>60</v>
      </c>
      <c r="J36" s="48"/>
      <c r="K36" s="27">
        <f>COUNTIF(ObservationLog[Compared to Standard?],I36)</f>
        <v>0</v>
      </c>
      <c r="L36" s="40">
        <f>IFERROR(K36/K$37,0)</f>
        <v>0</v>
      </c>
      <c r="M36" s="83">
        <f>L36</f>
        <v>0</v>
      </c>
      <c r="N36" s="83"/>
    </row>
    <row r="37" spans="2:14" ht="21.95" customHeight="1" x14ac:dyDescent="0.25">
      <c r="B37" s="41" t="s">
        <v>82</v>
      </c>
      <c r="C37" s="49"/>
      <c r="D37" s="42">
        <f>SUM(D34:D36)</f>
        <v>0</v>
      </c>
      <c r="E37" s="43">
        <f>IF(D37=0,0,1)</f>
        <v>0</v>
      </c>
      <c r="F37" s="49"/>
      <c r="G37" s="49"/>
      <c r="I37" s="41" t="s">
        <v>83</v>
      </c>
      <c r="J37" s="49"/>
      <c r="K37" s="42">
        <f>SUM(K34:K36)</f>
        <v>0</v>
      </c>
      <c r="L37" s="43">
        <f>IF(K37=0,0,1)</f>
        <v>0</v>
      </c>
      <c r="M37" s="49"/>
      <c r="N37" s="49"/>
    </row>
    <row r="38" spans="2:14" ht="12" customHeight="1" x14ac:dyDescent="0.25"/>
    <row r="56" spans="2:2" x14ac:dyDescent="0.25">
      <c r="B56" s="47" t="s">
        <v>84</v>
      </c>
    </row>
  </sheetData>
  <mergeCells count="36">
    <mergeCell ref="B4:C4"/>
    <mergeCell ref="B5:C5"/>
    <mergeCell ref="B6:C6"/>
    <mergeCell ref="D4:E4"/>
    <mergeCell ref="D5:E5"/>
    <mergeCell ref="D6:E6"/>
    <mergeCell ref="F4:G4"/>
    <mergeCell ref="F5:G5"/>
    <mergeCell ref="F6:G6"/>
    <mergeCell ref="I4:J4"/>
    <mergeCell ref="I5:J5"/>
    <mergeCell ref="I6:J6"/>
    <mergeCell ref="K4:L4"/>
    <mergeCell ref="K5:L5"/>
    <mergeCell ref="K6:L6"/>
    <mergeCell ref="M4:N4"/>
    <mergeCell ref="M5:N5"/>
    <mergeCell ref="M6:N6"/>
    <mergeCell ref="M9:N9"/>
    <mergeCell ref="M10:N10"/>
    <mergeCell ref="M11:N11"/>
    <mergeCell ref="M12:N12"/>
    <mergeCell ref="M13:N13"/>
    <mergeCell ref="F9:G9"/>
    <mergeCell ref="F10:G10"/>
    <mergeCell ref="F11:G11"/>
    <mergeCell ref="F12:G12"/>
    <mergeCell ref="F13:G13"/>
    <mergeCell ref="F33:G33"/>
    <mergeCell ref="F34:G34"/>
    <mergeCell ref="F35:G35"/>
    <mergeCell ref="F36:G36"/>
    <mergeCell ref="M33:N33"/>
    <mergeCell ref="M34:N34"/>
    <mergeCell ref="M35:N35"/>
    <mergeCell ref="M36:N36"/>
  </mergeCells>
  <conditionalFormatting sqref="D5">
    <cfRule type="cellIs" dxfId="1" priority="2" operator="greaterThan">
      <formula>0</formula>
    </cfRule>
  </conditionalFormatting>
  <conditionalFormatting sqref="F10:F13">
    <cfRule type="dataBar" priority="3">
      <dataBar>
        <cfvo type="num" val="0"/>
        <cfvo type="num" val="1"/>
        <color rgb="FF2A9D8F"/>
      </dataBar>
      <extLst>
        <ext xmlns:x14="http://schemas.microsoft.com/office/spreadsheetml/2009/9/main" uri="{B025F937-C7B1-47D3-B67F-A62EFF666E3E}">
          <x14:id>{6D8B6727-BEF7-45CA-94AB-30FD4CFB3B89}</x14:id>
        </ext>
      </extLst>
    </cfRule>
  </conditionalFormatting>
  <conditionalFormatting sqref="F34:F36">
    <cfRule type="dataBar" priority="5">
      <dataBar>
        <cfvo type="num" val="0"/>
        <cfvo type="num" val="1"/>
        <color rgb="FF2A9D8F"/>
      </dataBar>
      <extLst>
        <ext xmlns:x14="http://schemas.microsoft.com/office/spreadsheetml/2009/9/main" uri="{B025F937-C7B1-47D3-B67F-A62EFF666E3E}">
          <x14:id>{EEFEF3AF-31A3-4F84-8AF5-C8CDC7F22F23}</x14:id>
        </ext>
      </extLst>
    </cfRule>
  </conditionalFormatting>
  <conditionalFormatting sqref="K5">
    <cfRule type="cellIs" dxfId="0" priority="1" operator="greaterThan">
      <formula>0</formula>
    </cfRule>
  </conditionalFormatting>
  <conditionalFormatting sqref="M10:M13">
    <cfRule type="dataBar" priority="4">
      <dataBar>
        <cfvo type="num" val="0"/>
        <cfvo type="num" val="1"/>
        <color rgb="FF2A9D8F"/>
      </dataBar>
      <extLst>
        <ext xmlns:x14="http://schemas.microsoft.com/office/spreadsheetml/2009/9/main" uri="{B025F937-C7B1-47D3-B67F-A62EFF666E3E}">
          <x14:id>{A331A9E2-A5AE-4E1E-9DB0-6C000DC51D25}</x14:id>
        </ext>
      </extLst>
    </cfRule>
  </conditionalFormatting>
  <conditionalFormatting sqref="M34:M36">
    <cfRule type="dataBar" priority="6">
      <dataBar>
        <cfvo type="num" val="0"/>
        <cfvo type="num" val="1"/>
        <color rgb="FF2A9D8F"/>
      </dataBar>
      <extLst>
        <ext xmlns:x14="http://schemas.microsoft.com/office/spreadsheetml/2009/9/main" uri="{B025F937-C7B1-47D3-B67F-A62EFF666E3E}">
          <x14:id>{A49B22DA-4A1E-4D5A-BC52-59D5D6788DBC}</x14:id>
        </ext>
      </extLst>
    </cfRule>
  </conditionalFormatting>
  <hyperlinks>
    <hyperlink ref="N1" location="'Home'!A1" tooltip="Back to Home" display="← Home" xr:uid="{656D1ACD-517B-448D-B712-FF0F26AC75A4}"/>
  </hyperlinks>
  <printOptions horizontalCentered="1"/>
  <pageMargins left="0.7" right="0.7" top="0.75" bottom="0.75" header="0.3" footer="0.3"/>
  <pageSetup scale="5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D8B6727-BEF7-45CA-94AB-30FD4CFB3B89}">
            <x14:dataBar minLength="0" maxLength="100" gradient="0" direction="leftToRight" negativeBarColorSameAsPositive="1" axisPosition="none">
              <x14:cfvo type="num">
                <xm:f>0</xm:f>
              </x14:cfvo>
              <x14:cfvo type="num">
                <xm:f>1</xm:f>
              </x14:cfvo>
            </x14:dataBar>
          </x14:cfRule>
          <xm:sqref>F10:F13</xm:sqref>
        </x14:conditionalFormatting>
        <x14:conditionalFormatting xmlns:xm="http://schemas.microsoft.com/office/excel/2006/main">
          <x14:cfRule type="dataBar" id="{EEFEF3AF-31A3-4F84-8AF5-C8CDC7F22F23}">
            <x14:dataBar minLength="0" maxLength="100" gradient="0" direction="leftToRight" negativeBarColorSameAsPositive="1" axisPosition="none">
              <x14:cfvo type="num">
                <xm:f>0</xm:f>
              </x14:cfvo>
              <x14:cfvo type="num">
                <xm:f>1</xm:f>
              </x14:cfvo>
            </x14:dataBar>
          </x14:cfRule>
          <xm:sqref>F34:F36</xm:sqref>
        </x14:conditionalFormatting>
        <x14:conditionalFormatting xmlns:xm="http://schemas.microsoft.com/office/excel/2006/main">
          <x14:cfRule type="dataBar" id="{A331A9E2-A5AE-4E1E-9DB0-6C000DC51D25}">
            <x14:dataBar minLength="0" maxLength="100" gradient="0" direction="leftToRight" negativeBarColorSameAsPositive="1" axisPosition="none">
              <x14:cfvo type="num">
                <xm:f>0</xm:f>
              </x14:cfvo>
              <x14:cfvo type="num">
                <xm:f>1</xm:f>
              </x14:cfvo>
            </x14:dataBar>
          </x14:cfRule>
          <xm:sqref>M10:M13</xm:sqref>
        </x14:conditionalFormatting>
        <x14:conditionalFormatting xmlns:xm="http://schemas.microsoft.com/office/excel/2006/main">
          <x14:cfRule type="dataBar" id="{A49B22DA-4A1E-4D5A-BC52-59D5D6788DBC}">
            <x14:dataBar minLength="0" maxLength="100" gradient="0" direction="leftToRight" negativeBarColorSameAsPositive="1" axisPosition="none">
              <x14:cfvo type="num">
                <xm:f>0</xm:f>
              </x14:cfvo>
              <x14:cfvo type="num">
                <xm:f>1</xm:f>
              </x14:cfvo>
            </x14:dataBar>
          </x14:cfRule>
          <xm:sqref>M34:M36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HeadingPairs>
  <TitlesOfParts>
    <vt:vector size="15" baseType="lpstr">
      <vt:lpstr>Home</vt:lpstr>
      <vt:lpstr>Pre-Walk Prep</vt:lpstr>
      <vt:lpstr>Observation Checklist</vt:lpstr>
      <vt:lpstr>Follow-Up Actions</vt:lpstr>
      <vt:lpstr>Dashboard</vt:lpstr>
      <vt:lpstr>DueSoonDays</vt:lpstr>
      <vt:lpstr>Dashboard!Print_Area</vt:lpstr>
      <vt:lpstr>Home!Print_Area</vt:lpstr>
      <vt:lpstr>'Pre-Walk Prep'!Print_Area</vt:lpstr>
      <vt:lpstr>'Follow-Up Actions'!Print_Titles</vt:lpstr>
      <vt:lpstr>'Observation Checklist'!Print_Titles</vt:lpstr>
      <vt:lpstr>WalkArea</vt:lpstr>
      <vt:lpstr>WalkDate</vt:lpstr>
      <vt:lpstr>WalkerName</vt:lpstr>
      <vt:lpstr>WalkType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David Rodgers</cp:lastModifiedBy>
  <dcterms:created xsi:type="dcterms:W3CDTF">2026-09-10T05:26:22Z</dcterms:created>
  <dcterms:modified xsi:type="dcterms:W3CDTF">2026-10-08T04:24:22Z</dcterms:modified>
</cp:coreProperties>
</file>