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26788961-295B-4757-963A-EC25228590BA}" xr6:coauthVersionLast="47" xr6:coauthVersionMax="47" xr10:uidLastSave="{00000000-0000-0000-0000-000000000000}"/>
  <bookViews>
    <workbookView xWindow="4380" yWindow="2115" windowWidth="21600" windowHeight="11475" activeTab="1" xr2:uid="{00000000-000D-0000-FFFF-FFFF00000000}"/>
  </bookViews>
  <sheets>
    <sheet name="How-To" sheetId="1" r:id="rId1"/>
    <sheet name="Employee" sheetId="2" r:id="rId2"/>
    <sheet name="Checklist" sheetId="3" r:id="rId3"/>
    <sheet name="Dashboard" sheetId="4" r:id="rId4"/>
    <sheet name="Lists" sheetId="5" r:id="rId5"/>
  </sheets>
  <definedNames>
    <definedName name="_xlnm.Print_Titles" localSheetId="2">Checklist!$4:$4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8" i="4" l="1"/>
  <c r="B38" i="4"/>
  <c r="C38" i="4"/>
  <c r="D38" i="4"/>
  <c r="A39" i="4"/>
  <c r="B39" i="4"/>
  <c r="C39" i="4"/>
  <c r="A40" i="4"/>
  <c r="B40" i="4"/>
  <c r="C40" i="4"/>
  <c r="A41" i="4"/>
  <c r="B41" i="4"/>
  <c r="D41" i="4" s="1"/>
  <c r="C41" i="4"/>
  <c r="A42" i="4"/>
  <c r="B42" i="4"/>
  <c r="C42" i="4"/>
  <c r="D42" i="4" s="1"/>
  <c r="E42" i="4"/>
  <c r="F42" i="4"/>
  <c r="C37" i="4"/>
  <c r="A10" i="4"/>
  <c r="B10" i="4"/>
  <c r="C10" i="4"/>
  <c r="D10" i="4"/>
  <c r="A11" i="4"/>
  <c r="B11" i="4"/>
  <c r="C11" i="4"/>
  <c r="D11" i="4"/>
  <c r="A12" i="4"/>
  <c r="B12" i="4"/>
  <c r="C12" i="4"/>
  <c r="D12" i="4"/>
  <c r="A13" i="4"/>
  <c r="B13" i="4"/>
  <c r="C13" i="4"/>
  <c r="D13" i="4"/>
  <c r="A14" i="4"/>
  <c r="B14" i="4"/>
  <c r="C14" i="4"/>
  <c r="D14" i="4"/>
  <c r="A15" i="4"/>
  <c r="B15" i="4" s="1"/>
  <c r="C15" i="4"/>
  <c r="D15" i="4"/>
  <c r="C9" i="4"/>
  <c r="D9" i="4"/>
  <c r="G6" i="4"/>
  <c r="A2" i="4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17" i="2"/>
  <c r="B17" i="2"/>
  <c r="A18" i="2"/>
  <c r="B18" i="2"/>
  <c r="A19" i="2"/>
  <c r="B19" i="2"/>
  <c r="B20" i="2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D39" i="4" l="1"/>
  <c r="E12" i="4"/>
  <c r="C43" i="4"/>
  <c r="E10" i="4"/>
  <c r="B43" i="4"/>
  <c r="D16" i="4"/>
  <c r="D5" i="4" s="1"/>
  <c r="C16" i="4"/>
  <c r="G12" i="4"/>
  <c r="D40" i="4"/>
  <c r="G10" i="4"/>
  <c r="B16" i="4"/>
  <c r="E13" i="4"/>
  <c r="G13" i="4"/>
  <c r="F13" i="4"/>
  <c r="E39" i="4"/>
  <c r="F39" i="4"/>
  <c r="E40" i="4"/>
  <c r="F40" i="4"/>
  <c r="E41" i="4"/>
  <c r="F41" i="4"/>
  <c r="E38" i="4"/>
  <c r="F38" i="4"/>
  <c r="F14" i="4"/>
  <c r="F15" i="4"/>
  <c r="F10" i="4"/>
  <c r="F11" i="4"/>
  <c r="F12" i="4"/>
  <c r="E11" i="4"/>
  <c r="G11" i="4"/>
  <c r="E14" i="4"/>
  <c r="G14" i="4"/>
  <c r="E15" i="4"/>
  <c r="G15" i="4"/>
  <c r="G5" i="4"/>
  <c r="D43" i="4" l="1"/>
  <c r="E16" i="4"/>
  <c r="E5" i="4" s="1"/>
  <c r="C5" i="4"/>
  <c r="A6" i="4"/>
  <c r="B5" i="4"/>
  <c r="G16" i="4"/>
  <c r="A5" i="4" s="1"/>
  <c r="F43" i="4"/>
  <c r="E43" i="4"/>
  <c r="F16" i="4"/>
  <c r="F5" i="4" s="1"/>
  <c r="A3" i="3" l="1"/>
</calcChain>
</file>

<file path=xl/sharedStrings.xml><?xml version="1.0" encoding="utf-8"?>
<sst xmlns="http://schemas.openxmlformats.org/spreadsheetml/2006/main" count="213" uniqueCount="129">
  <si>
    <t>Educational template. It supports an HR or people-operations team's planning and documentation. It is not legal, employment-law, or HR compliance advice and does not replace your organization's policies or applicable laws, which vary by country and region. Keep personal information to what your privacy policy allows.</t>
  </si>
  <si>
    <t>Notes</t>
  </si>
  <si>
    <t>Use a copy of this workbook for each new employee, or keep one per cohort with the start date of the group.</t>
  </si>
  <si>
    <t>Keep the file secure and use initials or an ID if your policy requires it.</t>
  </si>
  <si>
    <t>EMPLOYEE AND 30-60-90 GOALS</t>
  </si>
  <si>
    <t>Item</t>
  </si>
  <si>
    <t>Entry</t>
  </si>
  <si>
    <t>Start date</t>
  </si>
  <si>
    <t>Employee (initials or ID)</t>
  </si>
  <si>
    <t>Role and department</t>
  </si>
  <si>
    <t>Manager</t>
  </si>
  <si>
    <t>Onboarding buddy</t>
  </si>
  <si>
    <t>HR contact</t>
  </si>
  <si>
    <t>First 30 days: goals</t>
  </si>
  <si>
    <t>Learn safety and core procedures; complete required training; meet the team; agree expectations.</t>
  </si>
  <si>
    <t>Days 31 to 60: goals</t>
  </si>
  <si>
    <t>Work independently on routine tasks; contribute to a team improvement; give and receive feedback.</t>
  </si>
  <si>
    <t>Days 61 to 90: goals</t>
  </si>
  <si>
    <t>Own a defined area of work; review fit, development needs, and support with the manager.</t>
  </si>
  <si>
    <t>ONBOARDING CHECKLIST</t>
  </si>
  <si>
    <t>#</t>
  </si>
  <si>
    <t>Phase</t>
  </si>
  <si>
    <t>Task</t>
  </si>
  <si>
    <t>Owner</t>
  </si>
  <si>
    <t>Days from start</t>
  </si>
  <si>
    <t>Due date</t>
  </si>
  <si>
    <t>Status</t>
  </si>
  <si>
    <t>Date completed</t>
  </si>
  <si>
    <t>Days overdue</t>
  </si>
  <si>
    <t>Before day 1</t>
  </si>
  <si>
    <t>Send welcome message and first-week schedule</t>
  </si>
  <si>
    <t>Not started</t>
  </si>
  <si>
    <t>Order equipment and set up system access</t>
  </si>
  <si>
    <t>IT</t>
  </si>
  <si>
    <t>Prepare workspace and safety equipment</t>
  </si>
  <si>
    <t>Brief the team and assign an onboarding buddy</t>
  </si>
  <si>
    <t>Day 1</t>
  </si>
  <si>
    <t>Welcome, tour, and introductions</t>
  </si>
  <si>
    <t>Buddy</t>
  </si>
  <si>
    <t>Complete paperwork and confirm payroll details</t>
  </si>
  <si>
    <t>HR</t>
  </si>
  <si>
    <t>Safety orientation and emergency procedures</t>
  </si>
  <si>
    <t>Issue equipment and confirm system access works</t>
  </si>
  <si>
    <t>Week 1</t>
  </si>
  <si>
    <t>Review role, expectations, and 30-60-90 goals with the manager</t>
  </si>
  <si>
    <t>Policy and code-of-conduct orientation</t>
  </si>
  <si>
    <t>Job-specific training plan agreed</t>
  </si>
  <si>
    <t>First small task completed with support</t>
  </si>
  <si>
    <t>End-of-week check-in</t>
  </si>
  <si>
    <t>30 days</t>
  </si>
  <si>
    <t>Required safety and compliance training complete</t>
  </si>
  <si>
    <t>Core procedures trained and observed</t>
  </si>
  <si>
    <t>30-day check-in: how is it going, what is unclear, what support is needed</t>
  </si>
  <si>
    <t>Buddy check-in and feedback</t>
  </si>
  <si>
    <t>60 days</t>
  </si>
  <si>
    <t>Working independently on routine tasks</t>
  </si>
  <si>
    <t>60-day check-in and feedback both ways</t>
  </si>
  <si>
    <t>Development needs and training plan reviewed</t>
  </si>
  <si>
    <t>90 days</t>
  </si>
  <si>
    <t>90-day review of goals, fit, and support</t>
  </si>
  <si>
    <t>New-hire feedback on the onboarding experience</t>
  </si>
  <si>
    <t>Confirm training records and skills matrix updated</t>
  </si>
  <si>
    <t>Set goals for the next six months</t>
  </si>
  <si>
    <t>Tasks</t>
  </si>
  <si>
    <t>Complete</t>
  </si>
  <si>
    <t>% complete</t>
  </si>
  <si>
    <t>All phases</t>
  </si>
  <si>
    <t>LISTS AND SETTINGS</t>
  </si>
  <si>
    <t>Feeds the dropdowns and the Summary. Edit labels in place; keep the number of items per list.</t>
  </si>
  <si>
    <t>In progress</t>
  </si>
  <si>
    <t>Not applicable</t>
  </si>
  <si>
    <t>Employee</t>
  </si>
  <si>
    <t>Setting</t>
  </si>
  <si>
    <t>Value</t>
  </si>
  <si>
    <t>Due-soon window (days)</t>
  </si>
  <si>
    <t>Review milestone</t>
  </si>
  <si>
    <t>Day offset</t>
  </si>
  <si>
    <t>30-day review</t>
  </si>
  <si>
    <t>60-day review</t>
  </si>
  <si>
    <t>90-day review</t>
  </si>
  <si>
    <t>Complete before day one. Use only the information your policy allows. Yellow cells are inputs.</t>
  </si>
  <si>
    <t>Key dates (calculated)</t>
  </si>
  <si>
    <t>Date</t>
  </si>
  <si>
    <t>Days since start</t>
  </si>
  <si>
    <t>Alert</t>
  </si>
  <si>
    <t>Due date = start date + days offset (negative = before start). Yellow cells are for you to fill in; everything else calculates.</t>
  </si>
  <si>
    <t>ONBOARDING DASHBOARD</t>
  </si>
  <si>
    <t>% COMPLETE</t>
  </si>
  <si>
    <t>TOTAL TASKS</t>
  </si>
  <si>
    <t>COMPLETE</t>
  </si>
  <si>
    <t>IN PROGRESS</t>
  </si>
  <si>
    <t>NOT STARTED</t>
  </si>
  <si>
    <t>OVERDUE</t>
  </si>
  <si>
    <t>DUE SOON</t>
  </si>
  <si>
    <t>excluding N/A</t>
  </si>
  <si>
    <t>past their due date</t>
  </si>
  <si>
    <t>COMPLETION BY PHASE</t>
  </si>
  <si>
    <t>Overdue</t>
  </si>
  <si>
    <t>WORKLOAD BY OWNER</t>
  </si>
  <si>
    <t>Assigned</t>
  </si>
  <si>
    <t>Open</t>
  </si>
  <si>
    <t>Due soon</t>
  </si>
  <si>
    <t>All owners</t>
  </si>
  <si>
    <t>A 90-day tracker for a new employee: tasks by phase and owner, due dates calculated from the start date, live status, and a dashboard of progress.</t>
  </si>
  <si>
    <t>QUICK START</t>
  </si>
  <si>
    <t>1  Employee</t>
  </si>
  <si>
    <t>Enter the start date, the names or IDs your policy allows, the manager, buddy and HR contact, and the 30, 60 and 90-day goals.</t>
  </si>
  <si>
    <t>2  Checklist</t>
  </si>
  <si>
    <t>Due dates calculate as start date + days offset (negative = before the start date). Set Status for each task and add the Date completed when it is done.</t>
  </si>
  <si>
    <t>3  Dashboard</t>
  </si>
  <si>
    <t>See overall progress, completion by phase, tasks overdue or due soon, and open work per owner. It updates automatically.</t>
  </si>
  <si>
    <t>COLOR KEY</t>
  </si>
  <si>
    <t>Input</t>
  </si>
  <si>
    <t>Yellow cells are for you to fill in.</t>
  </si>
  <si>
    <t>Green: the task is done.</t>
  </si>
  <si>
    <t>In progress / Due soon</t>
  </si>
  <si>
    <t>Amber: work has started, or the due date falls within the due-soon window.</t>
  </si>
  <si>
    <t>Red: the due date has passed and the task is not complete.</t>
  </si>
  <si>
    <t>Add date</t>
  </si>
  <si>
    <t>Purple: the task is marked Complete but has no Date completed.</t>
  </si>
  <si>
    <t>Grey: excluded from the task counts and percentages.</t>
  </si>
  <si>
    <t>TIPS</t>
  </si>
  <si>
    <t>Customize tasks</t>
  </si>
  <si>
    <t>Edit Phase, Task, Owner and Days from start on the Checklist. Spare rows at the bottom of the table are ready to use; to add more, drag the table's resize handle and the formulas fill in.</t>
  </si>
  <si>
    <t>Dropdown lists</t>
  </si>
  <si>
    <t>Statuses, owners, phases, the due-soon window (default 7 days) and the review milestone offsets are on the Lists tab.</t>
  </si>
  <si>
    <t>Reuse</t>
  </si>
  <si>
    <t>Privacy</t>
  </si>
  <si>
    <t>IMPORTANT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</si>
</sst>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d\,\ d\ mmmm\ yyyy"/>
    <numFmt numFmtId="165" formatCode="ddd\,\ d\ mmm\ yyyy"/>
    <numFmt numFmtId="166" formatCode="0;\-0;0"/>
    <numFmt numFmtId="167" formatCode="0;\-0;\–"/>
  </numFmts>
  <fonts count="25" x14ac:knownFonts="1">
    <font>
      <sz val="11"/>
      <color theme="1"/>
      <name val="Calibri"/>
      <family val="2"/>
      <scheme val="minor"/>
    </font>
    <font>
      <i/>
      <sz val="10"/>
      <color rgb="FF4D5B6B"/>
      <name val="Calibri"/>
    </font>
    <font>
      <b/>
      <sz val="11"/>
      <color rgb="FFFFFFFF"/>
      <name val="Calibri"/>
    </font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20"/>
      <color rgb="FF153F8A"/>
      <name val="Calibri"/>
      <scheme val="minor"/>
    </font>
    <font>
      <i/>
      <sz val="10"/>
      <color rgb="FF4D5B6B"/>
      <name val="Calibri"/>
      <scheme val="minor"/>
    </font>
    <font>
      <b/>
      <sz val="11"/>
      <color rgb="FFFFFFFF"/>
      <name val="Calibri"/>
      <scheme val="minor"/>
    </font>
    <font>
      <b/>
      <sz val="20"/>
      <color rgb="FF153F8A"/>
      <name val="Calibri"/>
    </font>
    <font>
      <sz val="11"/>
      <color rgb="FF000000"/>
      <name val="Calibri"/>
    </font>
    <font>
      <b/>
      <sz val="11"/>
      <color rgb="FF153F8A"/>
      <name val="Calibri"/>
    </font>
    <font>
      <sz val="11"/>
      <color rgb="FF000000"/>
      <name val="Calibri"/>
      <scheme val="minor"/>
    </font>
    <font>
      <b/>
      <sz val="11"/>
      <color rgb="FF153F8A"/>
      <name val="Calibri"/>
      <scheme val="minor"/>
    </font>
    <font>
      <sz val="11"/>
      <color rgb="FF7F8C9B"/>
      <name val="Calibri"/>
    </font>
    <font>
      <b/>
      <sz val="9"/>
      <color rgb="FF4D5B6B"/>
      <name val="Calibri"/>
      <scheme val="minor"/>
    </font>
    <font>
      <b/>
      <sz val="26"/>
      <color rgb="FF153F8A"/>
      <name val="Calibri"/>
      <scheme val="minor"/>
    </font>
    <font>
      <sz val="9"/>
      <color rgb="FF7F8C9B"/>
      <name val="Calibri"/>
      <scheme val="minor"/>
    </font>
    <font>
      <b/>
      <sz val="11"/>
      <color rgb="FFB42318"/>
      <name val="Calibri"/>
      <scheme val="minor"/>
    </font>
    <font>
      <i/>
      <sz val="11"/>
      <color rgb="FF4D5B6B"/>
      <name val="Calibri"/>
      <scheme val="minor"/>
    </font>
    <font>
      <b/>
      <sz val="11"/>
      <color rgb="FF000000"/>
      <name val="Calibri"/>
      <scheme val="minor"/>
    </font>
    <font>
      <b/>
      <sz val="11"/>
      <color rgb="FF1E6B3A"/>
      <name val="Calibri"/>
      <scheme val="minor"/>
    </font>
    <font>
      <b/>
      <sz val="11"/>
      <color rgb="FF7A5200"/>
      <name val="Calibri"/>
      <scheme val="minor"/>
    </font>
    <font>
      <b/>
      <sz val="11"/>
      <color rgb="FF4B2E83"/>
      <name val="Calibri"/>
      <scheme val="minor"/>
    </font>
    <font>
      <b/>
      <sz val="11"/>
      <color rgb="FF7F8C9B"/>
      <name val="Calibri"/>
      <scheme val="minor"/>
    </font>
    <font>
      <b/>
      <sz val="11"/>
      <color rgb="FF153F8A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53F8A"/>
        <bgColor indexed="64"/>
      </patternFill>
    </fill>
    <fill>
      <patternFill patternType="solid">
        <fgColor rgb="FFFFF9E5"/>
        <bgColor indexed="64"/>
      </patternFill>
    </fill>
    <fill>
      <patternFill patternType="solid">
        <fgColor rgb="FFEEF2F8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FF0C2"/>
        <bgColor indexed="64"/>
      </patternFill>
    </fill>
    <fill>
      <patternFill patternType="solid">
        <fgColor rgb="FFDDEFE3"/>
        <bgColor indexed="64"/>
      </patternFill>
    </fill>
    <fill>
      <patternFill patternType="solid">
        <fgColor rgb="FFE6DFF5"/>
        <bgColor indexed="64"/>
      </patternFill>
    </fill>
    <fill>
      <patternFill patternType="solid">
        <fgColor rgb="FFECEFF3"/>
        <bgColor indexed="64"/>
      </patternFill>
    </fill>
  </fills>
  <borders count="25">
    <border>
      <left/>
      <right/>
      <top/>
      <bottom/>
      <diagonal/>
    </border>
    <border>
      <left style="thin">
        <color rgb="FFC5CDD8"/>
      </left>
      <right style="thin">
        <color rgb="FFC5CDD8"/>
      </right>
      <top style="thin">
        <color rgb="FFC5CDD8"/>
      </top>
      <bottom style="thin">
        <color rgb="FFC5CDD8"/>
      </bottom>
      <diagonal/>
    </border>
    <border>
      <left/>
      <right style="thin">
        <color rgb="FFEEF2F8"/>
      </right>
      <top/>
      <bottom style="thin">
        <color rgb="FFD9DFE8"/>
      </bottom>
      <diagonal/>
    </border>
    <border>
      <left style="thin">
        <color rgb="FFEEF2F8"/>
      </left>
      <right style="thin">
        <color rgb="FFEEF2F8"/>
      </right>
      <top/>
      <bottom style="thin">
        <color rgb="FFD9DFE8"/>
      </bottom>
      <diagonal/>
    </border>
    <border>
      <left style="thin">
        <color rgb="FFEEF2F8"/>
      </left>
      <right/>
      <top/>
      <bottom style="thin">
        <color rgb="FFD9DFE8"/>
      </bottom>
      <diagonal/>
    </border>
    <border>
      <left/>
      <right style="thin">
        <color rgb="FFEEF2F8"/>
      </right>
      <top style="thin">
        <color rgb="FFD9DFE8"/>
      </top>
      <bottom style="thin">
        <color rgb="FFD9DFE8"/>
      </bottom>
      <diagonal/>
    </border>
    <border>
      <left style="thin">
        <color rgb="FFEEF2F8"/>
      </left>
      <right style="thin">
        <color rgb="FFEEF2F8"/>
      </right>
      <top style="thin">
        <color rgb="FFD9DFE8"/>
      </top>
      <bottom style="thin">
        <color rgb="FFD9DFE8"/>
      </bottom>
      <diagonal/>
    </border>
    <border>
      <left style="thin">
        <color rgb="FFEEF2F8"/>
      </left>
      <right/>
      <top style="thin">
        <color rgb="FFD9DFE8"/>
      </top>
      <bottom style="thin">
        <color rgb="FFD9DFE8"/>
      </bottom>
      <diagonal/>
    </border>
    <border>
      <left/>
      <right style="thin">
        <color rgb="FFEEF2F8"/>
      </right>
      <top style="thin">
        <color rgb="FFD9DFE8"/>
      </top>
      <bottom/>
      <diagonal/>
    </border>
    <border>
      <left style="thin">
        <color rgb="FFEEF2F8"/>
      </left>
      <right style="thin">
        <color rgb="FFEEF2F8"/>
      </right>
      <top style="thin">
        <color rgb="FFD9DFE8"/>
      </top>
      <bottom/>
      <diagonal/>
    </border>
    <border>
      <left style="thin">
        <color rgb="FFEEF2F8"/>
      </left>
      <right/>
      <top style="thin">
        <color rgb="FFD9DFE8"/>
      </top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ck">
        <color rgb="FF153F8A"/>
      </top>
      <bottom/>
      <diagonal/>
    </border>
    <border>
      <left style="thick">
        <color rgb="FFFFFFFF"/>
      </left>
      <right/>
      <top style="thick">
        <color rgb="FF153F8A"/>
      </top>
      <bottom/>
      <diagonal/>
    </border>
    <border>
      <left/>
      <right/>
      <top style="thin">
        <color rgb="FFD9DFE8"/>
      </top>
      <bottom/>
      <diagonal/>
    </border>
    <border>
      <left/>
      <right/>
      <top style="thin">
        <color rgb="FFD9DFE8"/>
      </top>
      <bottom style="thin">
        <color rgb="FFD9DFE8"/>
      </bottom>
      <diagonal/>
    </border>
    <border>
      <left/>
      <right/>
      <top/>
      <bottom style="thin">
        <color rgb="FFD9DFE8"/>
      </bottom>
      <diagonal/>
    </border>
    <border>
      <left style="thin">
        <color rgb="FFD9DFE8"/>
      </left>
      <right/>
      <top style="thin">
        <color rgb="FFD9DFE8"/>
      </top>
      <bottom style="thin">
        <color rgb="FFD9DFE8"/>
      </bottom>
      <diagonal/>
    </border>
    <border>
      <left style="thin">
        <color rgb="FFD9DFE8"/>
      </left>
      <right/>
      <top style="thin">
        <color rgb="FFD9DFE8"/>
      </top>
      <bottom/>
      <diagonal/>
    </border>
    <border>
      <left/>
      <right style="thin">
        <color rgb="FFD9DFE8"/>
      </right>
      <top style="thin">
        <color rgb="FFD9DFE8"/>
      </top>
      <bottom/>
      <diagonal/>
    </border>
    <border>
      <left/>
      <right style="thin">
        <color rgb="FFD9DFE8"/>
      </right>
      <top style="thin">
        <color rgb="FFD9DFE8"/>
      </top>
      <bottom style="thin">
        <color rgb="FFD9DFE8"/>
      </bottom>
      <diagonal/>
    </border>
    <border>
      <left style="thin">
        <color rgb="FFD9DFE8"/>
      </left>
      <right/>
      <top style="thin">
        <color rgb="FF153F8A"/>
      </top>
      <bottom style="thin">
        <color rgb="FFD9DFE8"/>
      </bottom>
      <diagonal/>
    </border>
    <border>
      <left/>
      <right/>
      <top style="thin">
        <color rgb="FF153F8A"/>
      </top>
      <bottom style="thin">
        <color rgb="FFD9DFE8"/>
      </bottom>
      <diagonal/>
    </border>
    <border>
      <left/>
      <right style="thin">
        <color rgb="FFD9DFE8"/>
      </right>
      <top style="thin">
        <color rgb="FF153F8A"/>
      </top>
      <bottom style="thin">
        <color rgb="FFD9DFE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7" fillId="2" borderId="0" xfId="0" applyFont="1" applyFill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 indent="1"/>
    </xf>
    <xf numFmtId="0" fontId="9" fillId="3" borderId="1" xfId="0" applyFont="1" applyFill="1" applyBorder="1" applyAlignment="1">
      <alignment horizontal="left" vertical="top" wrapText="1" indent="1"/>
    </xf>
    <xf numFmtId="0" fontId="10" fillId="4" borderId="1" xfId="0" applyFont="1" applyFill="1" applyBorder="1" applyAlignment="1">
      <alignment vertical="top" inden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indent="1"/>
    </xf>
    <xf numFmtId="0" fontId="7" fillId="2" borderId="1" xfId="0" applyFont="1" applyFill="1" applyBorder="1" applyAlignment="1">
      <alignment horizontal="left" vertical="center" indent="1"/>
    </xf>
    <xf numFmtId="0" fontId="12" fillId="4" borderId="1" xfId="0" applyFont="1" applyFill="1" applyBorder="1" applyAlignment="1">
      <alignment vertical="center" indent="1"/>
    </xf>
    <xf numFmtId="164" fontId="11" fillId="0" borderId="1" xfId="0" applyNumberFormat="1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12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166" fontId="9" fillId="0" borderId="6" xfId="0" applyNumberFormat="1" applyFont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165" fontId="9" fillId="3" borderId="6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166" fontId="9" fillId="0" borderId="9" xfId="0" applyNumberFormat="1" applyFont="1" applyBorder="1" applyAlignment="1">
      <alignment horizontal="center" vertical="center" wrapText="1"/>
    </xf>
    <xf numFmtId="165" fontId="11" fillId="0" borderId="9" xfId="0" applyNumberFormat="1" applyFont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165" fontId="9" fillId="3" borderId="9" xfId="0" applyNumberFormat="1" applyFont="1" applyFill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left" vertical="center" wrapText="1"/>
    </xf>
    <xf numFmtId="9" fontId="15" fillId="4" borderId="11" xfId="0" applyNumberFormat="1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1" fontId="15" fillId="4" borderId="11" xfId="0" applyNumberFormat="1" applyFont="1" applyFill="1" applyBorder="1" applyAlignment="1">
      <alignment horizontal="center" vertical="center"/>
    </xf>
    <xf numFmtId="1" fontId="15" fillId="4" borderId="12" xfId="0" applyNumberFormat="1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 indent="1"/>
    </xf>
    <xf numFmtId="0" fontId="7" fillId="2" borderId="16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11" fillId="0" borderId="18" xfId="0" applyFont="1" applyBorder="1" applyAlignment="1">
      <alignment vertical="center" indent="1"/>
    </xf>
    <xf numFmtId="167" fontId="11" fillId="0" borderId="16" xfId="0" applyNumberFormat="1" applyFont="1" applyBorder="1" applyAlignment="1">
      <alignment horizontal="center" vertical="center"/>
    </xf>
    <xf numFmtId="9" fontId="11" fillId="0" borderId="21" xfId="0" applyNumberFormat="1" applyFont="1" applyBorder="1" applyAlignment="1">
      <alignment horizontal="center" vertical="center"/>
    </xf>
    <xf numFmtId="0" fontId="11" fillId="0" borderId="19" xfId="0" applyFont="1" applyBorder="1" applyAlignment="1">
      <alignment vertical="center" indent="1"/>
    </xf>
    <xf numFmtId="167" fontId="11" fillId="0" borderId="15" xfId="0" applyNumberFormat="1" applyFont="1" applyBorder="1" applyAlignment="1">
      <alignment horizontal="center" vertical="center"/>
    </xf>
    <xf numFmtId="9" fontId="11" fillId="0" borderId="20" xfId="0" applyNumberFormat="1" applyFont="1" applyBorder="1" applyAlignment="1">
      <alignment horizontal="center" vertical="center"/>
    </xf>
    <xf numFmtId="0" fontId="12" fillId="4" borderId="22" xfId="0" applyFont="1" applyFill="1" applyBorder="1" applyAlignment="1">
      <alignment vertical="center" indent="1"/>
    </xf>
    <xf numFmtId="167" fontId="12" fillId="4" borderId="23" xfId="0" applyNumberFormat="1" applyFont="1" applyFill="1" applyBorder="1" applyAlignment="1">
      <alignment horizontal="center" vertical="center"/>
    </xf>
    <xf numFmtId="9" fontId="12" fillId="4" borderId="24" xfId="0" applyNumberFormat="1" applyFont="1" applyFill="1" applyBorder="1" applyAlignment="1">
      <alignment horizontal="center" vertical="center"/>
    </xf>
    <xf numFmtId="167" fontId="11" fillId="0" borderId="21" xfId="0" applyNumberFormat="1" applyFont="1" applyBorder="1" applyAlignment="1">
      <alignment horizontal="center" vertical="center"/>
    </xf>
    <xf numFmtId="167" fontId="11" fillId="0" borderId="20" xfId="0" applyNumberFormat="1" applyFont="1" applyBorder="1" applyAlignment="1">
      <alignment horizontal="center" vertical="center"/>
    </xf>
    <xf numFmtId="167" fontId="12" fillId="4" borderId="24" xfId="0" applyNumberFormat="1" applyFont="1" applyFill="1" applyBorder="1" applyAlignment="1">
      <alignment horizontal="center" vertical="center"/>
    </xf>
    <xf numFmtId="0" fontId="12" fillId="0" borderId="17" xfId="0" applyFont="1" applyBorder="1" applyAlignment="1">
      <alignment vertical="center" wrapText="1" indent="1"/>
    </xf>
    <xf numFmtId="0" fontId="11" fillId="0" borderId="17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 indent="1"/>
    </xf>
    <xf numFmtId="0" fontId="11" fillId="0" borderId="16" xfId="0" applyFont="1" applyBorder="1" applyAlignment="1">
      <alignment vertical="center" wrapText="1"/>
    </xf>
    <xf numFmtId="0" fontId="19" fillId="3" borderId="17" xfId="0" applyFont="1" applyFill="1" applyBorder="1" applyAlignment="1">
      <alignment vertical="center" wrapText="1" indent="1"/>
    </xf>
    <xf numFmtId="0" fontId="20" fillId="7" borderId="16" xfId="0" applyFont="1" applyFill="1" applyBorder="1" applyAlignment="1">
      <alignment vertical="center" wrapText="1" indent="1"/>
    </xf>
    <xf numFmtId="0" fontId="21" fillId="6" borderId="16" xfId="0" applyFont="1" applyFill="1" applyBorder="1" applyAlignment="1">
      <alignment vertical="center" wrapText="1" indent="1"/>
    </xf>
    <xf numFmtId="0" fontId="17" fillId="5" borderId="16" xfId="0" applyFont="1" applyFill="1" applyBorder="1" applyAlignment="1">
      <alignment vertical="center" wrapText="1" indent="1"/>
    </xf>
    <xf numFmtId="0" fontId="22" fillId="8" borderId="16" xfId="0" applyFont="1" applyFill="1" applyBorder="1" applyAlignment="1">
      <alignment vertical="center" wrapText="1" indent="1"/>
    </xf>
    <xf numFmtId="0" fontId="23" fillId="9" borderId="16" xfId="0" applyFont="1" applyFill="1" applyBorder="1" applyAlignment="1">
      <alignment vertical="center" wrapText="1" indent="1"/>
    </xf>
    <xf numFmtId="0" fontId="24" fillId="0" borderId="17" xfId="1" applyFont="1" applyBorder="1" applyAlignment="1">
      <alignment vertical="center" wrapText="1" indent="1"/>
    </xf>
    <xf numFmtId="0" fontId="24" fillId="0" borderId="16" xfId="1" applyFont="1" applyBorder="1" applyAlignment="1">
      <alignment vertical="center" wrapText="1" indent="1"/>
    </xf>
    <xf numFmtId="0" fontId="10" fillId="4" borderId="1" xfId="0" applyFont="1" applyFill="1" applyBorder="1" applyAlignment="1">
      <alignment vertical="center" indent="1"/>
    </xf>
    <xf numFmtId="164" fontId="9" fillId="3" borderId="1" xfId="0" applyNumberFormat="1" applyFont="1" applyFill="1" applyBorder="1" applyAlignment="1">
      <alignment horizontal="left" vertical="center" wrapText="1" indent="1"/>
    </xf>
    <xf numFmtId="0" fontId="9" fillId="3" borderId="1" xfId="0" applyFont="1" applyFill="1" applyBorder="1" applyAlignment="1">
      <alignment horizontal="left" vertical="center" wrapText="1" indent="1"/>
    </xf>
    <xf numFmtId="0" fontId="18" fillId="0" borderId="0" xfId="0" applyFont="1" applyAlignment="1">
      <alignment vertical="top" wrapText="1"/>
    </xf>
    <xf numFmtId="0" fontId="3" fillId="0" borderId="0" xfId="0" applyFont="1"/>
    <xf numFmtId="0" fontId="6" fillId="4" borderId="0" xfId="0" applyFont="1" applyFill="1" applyAlignment="1">
      <alignment vertical="top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33">
    <dxf>
      <font>
        <b/>
        <i val="0"/>
        <color rgb="FF9A6700"/>
      </font>
    </dxf>
    <dxf>
      <font>
        <b/>
        <i val="0"/>
        <color rgb="FF9A6700"/>
      </font>
      <fill>
        <patternFill patternType="solid">
          <fgColor indexed="64"/>
          <bgColor rgb="FFFFF0C2"/>
        </patternFill>
      </fill>
    </dxf>
    <dxf>
      <font>
        <b/>
        <i val="0"/>
        <color rgb="FFB42318"/>
      </font>
      <fill>
        <patternFill patternType="solid">
          <fgColor indexed="64"/>
          <bgColor rgb="FFFBD9D5"/>
        </patternFill>
      </fill>
    </dxf>
    <dxf>
      <font>
        <b/>
        <i val="0"/>
        <color rgb="FFB42318"/>
      </font>
    </dxf>
    <dxf>
      <font>
        <b/>
        <i val="0"/>
        <color rgb="FFB42318"/>
      </font>
      <fill>
        <patternFill patternType="solid">
          <fgColor indexed="64"/>
          <bgColor rgb="FFFBD9D5"/>
        </patternFill>
      </fill>
    </dxf>
    <dxf>
      <font>
        <b/>
        <i val="0"/>
        <color rgb="FF4B2E83"/>
      </font>
      <fill>
        <patternFill patternType="solid">
          <fgColor indexed="64"/>
          <bgColor rgb="FFE6DFF5"/>
        </patternFill>
      </fill>
    </dxf>
    <dxf>
      <font>
        <b/>
        <i val="0"/>
        <color rgb="FF7A5200"/>
      </font>
      <fill>
        <patternFill patternType="solid">
          <fgColor indexed="64"/>
          <bgColor rgb="FFFFF0C2"/>
        </patternFill>
      </fill>
    </dxf>
    <dxf>
      <font>
        <b/>
        <i val="0"/>
        <color rgb="FFB42318"/>
      </font>
      <fill>
        <patternFill patternType="solid">
          <fgColor indexed="64"/>
          <bgColor rgb="FFFBD9D5"/>
        </patternFill>
      </fill>
    </dxf>
    <dxf>
      <font>
        <b/>
        <i val="0"/>
        <color rgb="FFB42318"/>
      </font>
      <fill>
        <patternFill patternType="solid">
          <fgColor indexed="64"/>
          <bgColor rgb="FFFBD9D5"/>
        </patternFill>
      </fill>
    </dxf>
    <dxf>
      <fill>
        <patternFill patternType="solid">
          <fgColor indexed="64"/>
          <bgColor rgb="FFE6DFF5"/>
        </patternFill>
      </fill>
    </dxf>
    <dxf>
      <font>
        <color rgb="FF7F8C9B"/>
      </font>
      <fill>
        <patternFill patternType="solid">
          <fgColor indexed="64"/>
          <bgColor rgb="FFECEFF3"/>
        </patternFill>
      </fill>
    </dxf>
    <dxf>
      <font>
        <b/>
        <i val="0"/>
        <color rgb="FF7A5200"/>
      </font>
      <fill>
        <patternFill patternType="solid">
          <fgColor indexed="64"/>
          <bgColor rgb="FFFFF0C2"/>
        </patternFill>
      </fill>
    </dxf>
    <dxf>
      <font>
        <b/>
        <i val="0"/>
        <color rgb="FF1E6B3A"/>
      </font>
      <fill>
        <patternFill patternType="solid">
          <fgColor indexed="64"/>
          <bgColor rgb="FFDDEFE3"/>
        </patternFill>
      </fill>
    </dxf>
    <dxf>
      <font>
        <b/>
        <i val="0"/>
        <color rgb="FF9A6700"/>
      </font>
    </dxf>
    <dxf>
      <font>
        <b/>
        <i val="0"/>
        <color rgb="FFB42318"/>
      </font>
    </dxf>
    <dxf>
      <font>
        <strike/>
        <color rgb="FF7F8C9B"/>
      </font>
    </dxf>
    <dxf>
      <font>
        <color rgb="FF7F8C9B"/>
      </font>
    </dxf>
    <dxf>
      <font>
        <b val="0"/>
        <sz val="11"/>
        <color rgb="FF000000"/>
        <name val="Calibri"/>
      </font>
      <fill>
        <patternFill patternType="solid">
          <fgColor indexed="64"/>
          <bgColor rgb="FFFFF9E5"/>
        </patternFill>
      </fill>
      <alignment horizontal="left" vertical="center" wrapText="1"/>
      <border diagonalUp="0" diagonalDown="0">
        <left style="thin">
          <color rgb="FFEEF2F8"/>
        </left>
        <right/>
        <top style="thin">
          <color rgb="FFD9DFE8"/>
        </top>
        <bottom style="thin">
          <color rgb="FFD9DFE8"/>
        </bottom>
        <vertical style="thin">
          <color rgb="FFEEF2F8"/>
        </vertical>
        <horizontal style="thin">
          <color rgb="FFD9DFE8"/>
        </horizontal>
      </border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1" indent="0" justifyLastLine="0" shrinkToFit="0" readingOrder="0"/>
      <border diagonalUp="0" diagonalDown="0">
        <left style="thin">
          <color rgb="FFEEF2F8"/>
        </left>
        <right style="thin">
          <color rgb="FFEEF2F8"/>
        </right>
        <top style="thin">
          <color rgb="FFD9DFE8"/>
        </top>
        <bottom style="thin">
          <color rgb="FFD9DFE8"/>
        </bottom>
        <vertical style="thin">
          <color rgb="FFEEF2F8"/>
        </vertical>
        <horizontal style="thin">
          <color rgb="FFD9DFE8"/>
        </horizontal>
      </border>
    </dxf>
    <dxf>
      <font>
        <b val="0"/>
        <sz val="11"/>
        <color rgb="FF000000"/>
        <name val="Calibri"/>
      </font>
      <numFmt numFmtId="1" formatCode="0"/>
      <fill>
        <patternFill patternType="none"/>
      </fill>
      <alignment horizontal="center" vertical="center" wrapText="1"/>
      <border diagonalUp="0" diagonalDown="0">
        <left style="thin">
          <color rgb="FFEEF2F8"/>
        </left>
        <right style="thin">
          <color rgb="FFEEF2F8"/>
        </right>
        <top style="thin">
          <color rgb="FFD9DFE8"/>
        </top>
        <bottom style="thin">
          <color rgb="FFD9DFE8"/>
        </bottom>
        <vertical style="thin">
          <color rgb="FFEEF2F8"/>
        </vertical>
        <horizontal style="thin">
          <color rgb="FFD9DFE8"/>
        </horizontal>
      </border>
    </dxf>
    <dxf>
      <font>
        <b val="0"/>
        <sz val="11"/>
        <color rgb="FF000000"/>
        <name val="Calibri"/>
      </font>
      <numFmt numFmtId="165" formatCode="ddd\,\ d\ mmm\ yyyy"/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 style="thin">
          <color rgb="FFEEF2F8"/>
        </left>
        <right style="thin">
          <color rgb="FFEEF2F8"/>
        </right>
        <top style="thin">
          <color rgb="FFD9DFE8"/>
        </top>
        <bottom style="thin">
          <color rgb="FFD9DFE8"/>
        </bottom>
        <vertical style="thin">
          <color rgb="FFEEF2F8"/>
        </vertical>
        <horizontal style="thin">
          <color rgb="FFD9DFE8"/>
        </horizontal>
      </border>
    </dxf>
    <dxf>
      <font>
        <b val="0"/>
        <sz val="11"/>
        <color rgb="FF000000"/>
        <name val="Calibri"/>
      </font>
      <fill>
        <patternFill patternType="solid">
          <fgColor indexed="64"/>
          <bgColor rgb="FFFFF9E5"/>
        </patternFill>
      </fill>
      <alignment horizontal="center" vertical="center" wrapText="1"/>
      <border diagonalUp="0" diagonalDown="0">
        <left style="thin">
          <color rgb="FFEEF2F8"/>
        </left>
        <right style="thin">
          <color rgb="FFEEF2F8"/>
        </right>
        <top style="thin">
          <color rgb="FFD9DFE8"/>
        </top>
        <bottom style="thin">
          <color rgb="FFD9DFE8"/>
        </bottom>
        <vertical style="thin">
          <color rgb="FFEEF2F8"/>
        </vertical>
        <horizontal style="thin">
          <color rgb="FFD9DFE8"/>
        </horizontal>
      </border>
    </dxf>
    <dxf>
      <font>
        <b val="0"/>
        <sz val="11"/>
        <color rgb="FF000000"/>
        <name val="Calibri"/>
      </font>
      <numFmt numFmtId="165" formatCode="ddd\,\ d\ mmm\ yyyy"/>
      <fill>
        <patternFill patternType="none"/>
      </fill>
      <alignment horizontal="center" vertical="center" wrapText="1"/>
      <border diagonalUp="0" diagonalDown="0">
        <left style="thin">
          <color rgb="FFEEF2F8"/>
        </left>
        <right style="thin">
          <color rgb="FFEEF2F8"/>
        </right>
        <top style="thin">
          <color rgb="FFD9DFE8"/>
        </top>
        <bottom style="thin">
          <color rgb="FFD9DFE8"/>
        </bottom>
        <vertical style="thin">
          <color rgb="FFEEF2F8"/>
        </vertical>
        <horizontal style="thin">
          <color rgb="FFD9DFE8"/>
        </horizontal>
      </border>
    </dxf>
    <dxf>
      <font>
        <b val="0"/>
        <sz val="11"/>
        <color rgb="FF000000"/>
        <name val="Calibri"/>
      </font>
      <numFmt numFmtId="166" formatCode="0;\-0;0"/>
      <fill>
        <patternFill patternType="none"/>
      </fill>
      <alignment horizontal="center" vertical="center" wrapText="1"/>
      <border diagonalUp="0" diagonalDown="0">
        <left style="thin">
          <color rgb="FFEEF2F8"/>
        </left>
        <right style="thin">
          <color rgb="FFEEF2F8"/>
        </right>
        <top style="thin">
          <color rgb="FFD9DFE8"/>
        </top>
        <bottom style="thin">
          <color rgb="FFD9DFE8"/>
        </bottom>
        <vertical style="thin">
          <color rgb="FFEEF2F8"/>
        </vertical>
        <horizontal style="thin">
          <color rgb="FFD9DFE8"/>
        </horizontal>
      </border>
    </dxf>
    <dxf>
      <font>
        <b val="0"/>
        <sz val="11"/>
        <color rgb="FF000000"/>
        <name val="Calibri"/>
      </font>
      <fill>
        <patternFill patternType="none"/>
      </fill>
      <alignment horizontal="left" vertical="center" wrapText="1"/>
      <border diagonalUp="0" diagonalDown="0">
        <left style="thin">
          <color rgb="FFEEF2F8"/>
        </left>
        <right style="thin">
          <color rgb="FFEEF2F8"/>
        </right>
        <top style="thin">
          <color rgb="FFD9DFE8"/>
        </top>
        <bottom style="thin">
          <color rgb="FFD9DFE8"/>
        </bottom>
        <vertical style="thin">
          <color rgb="FFEEF2F8"/>
        </vertical>
        <horizontal style="thin">
          <color rgb="FFD9DFE8"/>
        </horizontal>
      </border>
    </dxf>
    <dxf>
      <font>
        <b val="0"/>
        <sz val="11"/>
        <color rgb="FF000000"/>
        <name val="Calibri"/>
      </font>
      <fill>
        <patternFill patternType="none"/>
      </fill>
      <alignment horizontal="left" vertical="center" wrapText="1"/>
      <border diagonalUp="0" diagonalDown="0">
        <left style="thin">
          <color rgb="FFEEF2F8"/>
        </left>
        <right style="thin">
          <color rgb="FFEEF2F8"/>
        </right>
        <top style="thin">
          <color rgb="FFD9DFE8"/>
        </top>
        <bottom style="thin">
          <color rgb="FFD9DFE8"/>
        </bottom>
        <vertical style="thin">
          <color rgb="FFEEF2F8"/>
        </vertical>
        <horizontal style="thin">
          <color rgb="FFD9DFE8"/>
        </horizontal>
      </border>
    </dxf>
    <dxf>
      <font>
        <b val="0"/>
        <sz val="11"/>
        <color rgb="FF000000"/>
        <name val="Calibri"/>
      </font>
      <fill>
        <patternFill patternType="none"/>
      </fill>
      <alignment horizontal="left" vertical="center" wrapText="1"/>
      <border diagonalUp="0" diagonalDown="0">
        <left style="thin">
          <color rgb="FFEEF2F8"/>
        </left>
        <right style="thin">
          <color rgb="FFEEF2F8"/>
        </right>
        <top style="thin">
          <color rgb="FFD9DFE8"/>
        </top>
        <bottom style="thin">
          <color rgb="FFD9DFE8"/>
        </bottom>
        <vertical style="thin">
          <color rgb="FFEEF2F8"/>
        </vertical>
        <horizontal style="thin">
          <color rgb="FFD9DFE8"/>
        </horizontal>
      </border>
    </dxf>
    <dxf>
      <font>
        <b val="0"/>
        <sz val="11"/>
        <color rgb="FF7F8C9B"/>
        <name val="Calibri"/>
      </font>
      <fill>
        <patternFill patternType="none"/>
      </fill>
      <alignment horizontal="center" vertical="center" wrapText="1"/>
      <border diagonalUp="0" diagonalDown="0">
        <left/>
        <right style="thin">
          <color rgb="FFEEF2F8"/>
        </right>
        <top style="thin">
          <color rgb="FFD9DFE8"/>
        </top>
        <bottom style="thin">
          <color rgb="FFD9DFE8"/>
        </bottom>
        <vertical style="thin">
          <color rgb="FFEEF2F8"/>
        </vertical>
        <horizontal style="thin">
          <color rgb="FFD9DFE8"/>
        </horizontal>
      </border>
    </dxf>
    <dxf>
      <font>
        <name val="Calibri"/>
      </font>
      <border diagonalUp="0" diagonalDown="0">
        <left style="thin">
          <color rgb="FFEEF2F8"/>
        </left>
        <right style="thin">
          <color rgb="FFEEF2F8"/>
        </right>
        <top/>
        <bottom/>
        <vertical style="thin">
          <color rgb="FFEEF2F8"/>
        </vertical>
        <horizontal style="thin">
          <color rgb="FFD9DFE8"/>
        </horizontal>
      </border>
    </dxf>
    <dxf>
      <border diagonalUp="0" diagonalDown="0">
        <left style="thin">
          <color rgb="FFD9DFE8"/>
        </left>
        <right style="thin">
          <color rgb="FFD9DFE8"/>
        </right>
        <top style="thin">
          <color rgb="FFD9DFE8"/>
        </top>
        <bottom style="thin">
          <color rgb="FFD9DFE8"/>
        </bottom>
      </border>
    </dxf>
    <dxf>
      <font>
        <b val="0"/>
        <sz val="11"/>
        <color rgb="FF000000"/>
        <name val="Calibri"/>
      </font>
      <fill>
        <patternFill patternType="none"/>
      </fill>
      <alignment vertical="center" wrapText="1"/>
    </dxf>
    <dxf>
      <border>
        <bottom style="thin">
          <color rgb="FFD9DFE8"/>
        </bottom>
      </border>
    </dxf>
    <dxf>
      <font>
        <b/>
        <sz val="11"/>
        <color rgb="FFFFFFFF"/>
        <name val="Calibri"/>
      </font>
      <fill>
        <patternFill patternType="solid">
          <fgColor indexed="64"/>
          <bgColor rgb="FF153F8A"/>
        </patternFill>
      </fill>
      <alignment horizontal="center" vertical="center" wrapText="1"/>
      <border diagonalUp="0" diagonalDown="0">
        <left style="thin">
          <color rgb="FFEEF2F8"/>
        </left>
        <right style="thin">
          <color rgb="FFEEF2F8"/>
        </right>
        <top/>
        <bottom/>
        <vertical style="thin">
          <color rgb="FFEEF2F8"/>
        </vertical>
        <horizontal style="thin">
          <color rgb="FFD9DFE8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53F8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Task status by phase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53F8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Dashboard!$C$9</c:f>
              <c:strCache>
                <c:ptCount val="1"/>
                <c:pt idx="0">
                  <c:v>Complete</c:v>
                </c:pt>
              </c:strCache>
            </c:strRef>
          </c:tx>
          <c:spPr>
            <a:solidFill>
              <a:srgbClr val="2E8B57"/>
            </a:solidFill>
            <a:ln>
              <a:noFill/>
            </a:ln>
            <a:effectLst/>
          </c:spPr>
          <c:invertIfNegative val="0"/>
          <c:cat>
            <c:strRef>
              <c:f>Dashboard!$A$10:$A$15</c:f>
              <c:strCache>
                <c:ptCount val="6"/>
                <c:pt idx="0">
                  <c:v>Before day 1</c:v>
                </c:pt>
                <c:pt idx="1">
                  <c:v>Day 1</c:v>
                </c:pt>
                <c:pt idx="2">
                  <c:v>Week 1</c:v>
                </c:pt>
                <c:pt idx="3">
                  <c:v>30 days</c:v>
                </c:pt>
                <c:pt idx="4">
                  <c:v>60 days</c:v>
                </c:pt>
                <c:pt idx="5">
                  <c:v>90 days</c:v>
                </c:pt>
              </c:strCache>
            </c:strRef>
          </c:cat>
          <c:val>
            <c:numRef>
              <c:f>Dashboard!$C$10:$C$15</c:f>
              <c:numCache>
                <c:formatCode>0;\-0;\–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9F-4B7B-A39F-ACF3E77F4907}"/>
            </c:ext>
          </c:extLst>
        </c:ser>
        <c:ser>
          <c:idx val="1"/>
          <c:order val="1"/>
          <c:tx>
            <c:strRef>
              <c:f>Dashboard!$D$9</c:f>
              <c:strCache>
                <c:ptCount val="1"/>
                <c:pt idx="0">
                  <c:v>In progress</c:v>
                </c:pt>
              </c:strCache>
            </c:strRef>
          </c:tx>
          <c:spPr>
            <a:solidFill>
              <a:srgbClr val="F2B134"/>
            </a:solidFill>
            <a:ln>
              <a:noFill/>
            </a:ln>
            <a:effectLst/>
          </c:spPr>
          <c:invertIfNegative val="0"/>
          <c:cat>
            <c:strRef>
              <c:f>Dashboard!$A$10:$A$15</c:f>
              <c:strCache>
                <c:ptCount val="6"/>
                <c:pt idx="0">
                  <c:v>Before day 1</c:v>
                </c:pt>
                <c:pt idx="1">
                  <c:v>Day 1</c:v>
                </c:pt>
                <c:pt idx="2">
                  <c:v>Week 1</c:v>
                </c:pt>
                <c:pt idx="3">
                  <c:v>30 days</c:v>
                </c:pt>
                <c:pt idx="4">
                  <c:v>60 days</c:v>
                </c:pt>
                <c:pt idx="5">
                  <c:v>90 days</c:v>
                </c:pt>
              </c:strCache>
            </c:strRef>
          </c:cat>
          <c:val>
            <c:numRef>
              <c:f>Dashboard!$D$10:$D$15</c:f>
              <c:numCache>
                <c:formatCode>0;\-0;\–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9F-4B7B-A39F-ACF3E77F4907}"/>
            </c:ext>
          </c:extLst>
        </c:ser>
        <c:ser>
          <c:idx val="2"/>
          <c:order val="2"/>
          <c:tx>
            <c:strRef>
              <c:f>Dashboard!$E$9</c:f>
              <c:strCache>
                <c:ptCount val="1"/>
                <c:pt idx="0">
                  <c:v>Not started</c:v>
                </c:pt>
              </c:strCache>
            </c:strRef>
          </c:tx>
          <c:spPr>
            <a:solidFill>
              <a:srgbClr val="C5CDD8"/>
            </a:solidFill>
            <a:ln>
              <a:noFill/>
            </a:ln>
            <a:effectLst/>
          </c:spPr>
          <c:invertIfNegative val="0"/>
          <c:cat>
            <c:strRef>
              <c:f>Dashboard!$A$10:$A$15</c:f>
              <c:strCache>
                <c:ptCount val="6"/>
                <c:pt idx="0">
                  <c:v>Before day 1</c:v>
                </c:pt>
                <c:pt idx="1">
                  <c:v>Day 1</c:v>
                </c:pt>
                <c:pt idx="2">
                  <c:v>Week 1</c:v>
                </c:pt>
                <c:pt idx="3">
                  <c:v>30 days</c:v>
                </c:pt>
                <c:pt idx="4">
                  <c:v>60 days</c:v>
                </c:pt>
                <c:pt idx="5">
                  <c:v>90 days</c:v>
                </c:pt>
              </c:strCache>
            </c:strRef>
          </c:cat>
          <c:val>
            <c:numRef>
              <c:f>Dashboard!$E$10:$E$15</c:f>
              <c:numCache>
                <c:formatCode>0;\-0;\–</c:formatCode>
                <c:ptCount val="6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9F-4B7B-A39F-ACF3E77F4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2040303600"/>
        <c:axId val="2021788848"/>
      </c:barChart>
      <c:catAx>
        <c:axId val="20403036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4D5B6B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1788848"/>
        <c:crosses val="autoZero"/>
        <c:auto val="1"/>
        <c:lblAlgn val="ctr"/>
        <c:lblOffset val="100"/>
        <c:noMultiLvlLbl val="0"/>
      </c:catAx>
      <c:valAx>
        <c:axId val="2021788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E3E8EF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4D5B6B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0303600"/>
        <c:crosses val="max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4D5B6B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D9DFE8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mp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5857875</xdr:colOff>
      <xdr:row>0</xdr:row>
      <xdr:rowOff>50800</xdr:rowOff>
    </xdr:from>
    <xdr:to>
      <xdr:col>1</xdr:col>
      <xdr:colOff>7038975</xdr:colOff>
      <xdr:row>0</xdr:row>
      <xdr:rowOff>584200</xdr:rowOff>
    </xdr:to>
    <xdr:pic>
      <xdr:nvPicPr>
        <xdr:cNvPr id="2" name="CompanyLogo" descr="Six Sigma Kaizen company logo" title="Six Sigma Kaizen logo">
          <a:extLst>
            <a:ext uri="{FF2B5EF4-FFF2-40B4-BE49-F238E27FC236}">
              <a16:creationId xmlns:a16="http://schemas.microsoft.com/office/drawing/2014/main" id="{18D78A5F-4267-0883-D06E-B89E89DE9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62875" y="50800"/>
          <a:ext cx="11811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4714875</xdr:colOff>
      <xdr:row>0</xdr:row>
      <xdr:rowOff>50800</xdr:rowOff>
    </xdr:from>
    <xdr:to>
      <xdr:col>1</xdr:col>
      <xdr:colOff>5895975</xdr:colOff>
      <xdr:row>0</xdr:row>
      <xdr:rowOff>584200</xdr:rowOff>
    </xdr:to>
    <xdr:pic>
      <xdr:nvPicPr>
        <xdr:cNvPr id="2" name="CompanyLogo" descr="Six Sigma Kaizen company logo" title="Six Sigma Kaizen logo">
          <a:extLst>
            <a:ext uri="{FF2B5EF4-FFF2-40B4-BE49-F238E27FC236}">
              <a16:creationId xmlns:a16="http://schemas.microsoft.com/office/drawing/2014/main" id="{0B5D9381-D197-9FDE-29A4-6082BB2D8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50800"/>
          <a:ext cx="1181100" cy="533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2552700</xdr:colOff>
      <xdr:row>0</xdr:row>
      <xdr:rowOff>50800</xdr:rowOff>
    </xdr:from>
    <xdr:to>
      <xdr:col>2</xdr:col>
      <xdr:colOff>3733800</xdr:colOff>
      <xdr:row>0</xdr:row>
      <xdr:rowOff>584200</xdr:rowOff>
    </xdr:to>
    <xdr:pic>
      <xdr:nvPicPr>
        <xdr:cNvPr id="2" name="CompanyLogo" descr="Six Sigma Kaizen company logo" title="Six Sigma Kaizen logo">
          <a:extLst>
            <a:ext uri="{FF2B5EF4-FFF2-40B4-BE49-F238E27FC236}">
              <a16:creationId xmlns:a16="http://schemas.microsoft.com/office/drawing/2014/main" id="{92161A08-F242-F016-DEB5-04D1D134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50800"/>
          <a:ext cx="1181100" cy="533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7</xdr:col>
      <xdr:colOff>0</xdr:colOff>
      <xdr:row>34</xdr:row>
      <xdr:rowOff>0</xdr:rowOff>
    </xdr:to>
    <xdr:graphicFrame macro="">
      <xdr:nvGraphicFramePr>
        <xdr:cNvPr id="3" name="PhaseStatusChart">
          <a:extLst>
            <a:ext uri="{FF2B5EF4-FFF2-40B4-BE49-F238E27FC236}">
              <a16:creationId xmlns:a16="http://schemas.microsoft.com/office/drawing/2014/main" id="{FA8F25BF-4E93-B642-879A-80413B2DB3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114300</xdr:colOff>
      <xdr:row>0</xdr:row>
      <xdr:rowOff>50800</xdr:rowOff>
    </xdr:from>
    <xdr:to>
      <xdr:col>6</xdr:col>
      <xdr:colOff>1295400</xdr:colOff>
      <xdr:row>0</xdr:row>
      <xdr:rowOff>584200</xdr:rowOff>
    </xdr:to>
    <xdr:pic>
      <xdr:nvPicPr>
        <xdr:cNvPr id="2" name="CompanyLogo" descr="Six Sigma Kaizen company logo" title="Six Sigma Kaizen logo">
          <a:extLst>
            <a:ext uri="{FF2B5EF4-FFF2-40B4-BE49-F238E27FC236}">
              <a16:creationId xmlns:a16="http://schemas.microsoft.com/office/drawing/2014/main" id="{72B3BFE0-AE33-72D5-2C10-23E8898BE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43900" y="50800"/>
          <a:ext cx="1181100" cy="533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1790700</xdr:colOff>
      <xdr:row>0</xdr:row>
      <xdr:rowOff>50800</xdr:rowOff>
    </xdr:from>
    <xdr:to>
      <xdr:col>5</xdr:col>
      <xdr:colOff>942975</xdr:colOff>
      <xdr:row>0</xdr:row>
      <xdr:rowOff>584200</xdr:rowOff>
    </xdr:to>
    <xdr:pic>
      <xdr:nvPicPr>
        <xdr:cNvPr id="2" name="CompanyLogo" descr="Six Sigma Kaizen company logo" title="Six Sigma Kaizen logo">
          <a:extLst>
            <a:ext uri="{FF2B5EF4-FFF2-40B4-BE49-F238E27FC236}">
              <a16:creationId xmlns:a16="http://schemas.microsoft.com/office/drawing/2014/main" id="{0770F9CB-6B13-9AB6-8B0C-9CB4069D8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2675" y="50800"/>
          <a:ext cx="1181100" cy="533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nboardingChecklist" displayName="OnboardingChecklist" ref="A4:K44" headerRowDxfId="32" dataDxfId="30" totalsRowDxfId="28" headerRowBorderDxfId="31" tableBorderDxfId="29">
  <autoFilter ref="A4:K44" xr:uid="{00000000-0009-0000-0100-000001000000}"/>
  <tableColumns count="11">
    <tableColumn id="1" xr3:uid="{00000000-0010-0000-0000-000001000000}" name="#" dataDxfId="27">
      <calculatedColumnFormula>IF(C5="","",ROW()-ROW($A$4))</calculatedColumnFormula>
    </tableColumn>
    <tableColumn id="2" xr3:uid="{00000000-0010-0000-0000-000002000000}" name="Phase" dataDxfId="26"/>
    <tableColumn id="3" xr3:uid="{00000000-0010-0000-0000-000003000000}" name="Task" dataDxfId="25"/>
    <tableColumn id="4" xr3:uid="{00000000-0010-0000-0000-000004000000}" name="Owner" dataDxfId="24"/>
    <tableColumn id="5" xr3:uid="{00000000-0010-0000-0000-000005000000}" name="Days from start" dataDxfId="23"/>
    <tableColumn id="6" xr3:uid="{00000000-0010-0000-0000-000006000000}" name="Due date" dataDxfId="22"/>
    <tableColumn id="7" xr3:uid="{00000000-0010-0000-0000-000007000000}" name="Status" dataDxfId="21"/>
    <tableColumn id="8" xr3:uid="{00000000-0010-0000-0000-000008000000}" name="Date completed" dataDxfId="20"/>
    <tableColumn id="9" xr3:uid="{00000000-0010-0000-0000-000009000000}" name="Days overdue" dataDxfId="19">
      <calculatedColumnFormula>IF(OR(F5="",G5="Complete",G5="Not applicable"),"",IF(TODAY()&gt;F5,TODAY()-F5,""))</calculatedColumnFormula>
    </tableColumn>
    <tableColumn id="11" xr3:uid="{C76E495C-29AD-4D56-9E7A-6F4568E12C7E}" name="Alert" dataDxfId="18">
      <calculatedColumnFormula>IF(C5="","",IF(G5="Not applicable","",IF(G5="Complete",IF(H5="","Add date",""),IF(F5="","",IF(F5&lt;TODAY(),"Overdue",IF(F5&lt;=TODAY()+Lists!$F$5,"Due soon",""))))))</calculatedColumnFormula>
    </tableColumn>
    <tableColumn id="10" xr3:uid="{00000000-0010-0000-0000-00000A000000}" name="Notes" dataDxfId="17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69B362-27C5-499F-9FF7-9916AB5B9568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df067a90-2b60-49af-b6bb-284fa90f56d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F8C9B"/>
    <pageSetUpPr fitToPage="1"/>
  </sheetPr>
  <dimension ref="A1:C24"/>
  <sheetViews>
    <sheetView showGridLines="0" workbookViewId="0"/>
  </sheetViews>
  <sheetFormatPr defaultRowHeight="15" x14ac:dyDescent="0.25"/>
  <cols>
    <col min="1" max="1" width="28.5703125" style="2" customWidth="1"/>
    <col min="2" max="2" width="106.7109375" style="2" customWidth="1"/>
    <col min="3" max="3" width="9.140625" style="2"/>
  </cols>
  <sheetData>
    <row r="1" spans="1:2" ht="50.1" customHeight="1" x14ac:dyDescent="0.25">
      <c r="A1" s="82" t="s">
        <v>19</v>
      </c>
    </row>
    <row r="2" spans="1:2" ht="33.950000000000003" customHeight="1" x14ac:dyDescent="0.25">
      <c r="A2" s="79" t="s">
        <v>103</v>
      </c>
      <c r="B2" s="80"/>
    </row>
    <row r="4" spans="1:2" ht="21.95" customHeight="1" x14ac:dyDescent="0.25">
      <c r="A4" s="14" t="s">
        <v>104</v>
      </c>
      <c r="B4" s="13"/>
    </row>
    <row r="5" spans="1:2" ht="30" customHeight="1" x14ac:dyDescent="0.25">
      <c r="A5" s="74" t="s">
        <v>105</v>
      </c>
      <c r="B5" s="65" t="s">
        <v>106</v>
      </c>
    </row>
    <row r="6" spans="1:2" ht="30" customHeight="1" x14ac:dyDescent="0.25">
      <c r="A6" s="75" t="s">
        <v>107</v>
      </c>
      <c r="B6" s="67" t="s">
        <v>108</v>
      </c>
    </row>
    <row r="7" spans="1:2" ht="30" customHeight="1" x14ac:dyDescent="0.25">
      <c r="A7" s="75" t="s">
        <v>109</v>
      </c>
      <c r="B7" s="67" t="s">
        <v>110</v>
      </c>
    </row>
    <row r="9" spans="1:2" ht="21.95" customHeight="1" x14ac:dyDescent="0.25">
      <c r="A9" s="14" t="s">
        <v>111</v>
      </c>
      <c r="B9" s="13"/>
    </row>
    <row r="10" spans="1:2" ht="30" customHeight="1" x14ac:dyDescent="0.25">
      <c r="A10" s="68" t="s">
        <v>112</v>
      </c>
      <c r="B10" s="65" t="s">
        <v>113</v>
      </c>
    </row>
    <row r="11" spans="1:2" ht="30" customHeight="1" x14ac:dyDescent="0.25">
      <c r="A11" s="69" t="s">
        <v>64</v>
      </c>
      <c r="B11" s="67" t="s">
        <v>114</v>
      </c>
    </row>
    <row r="12" spans="1:2" ht="30" customHeight="1" x14ac:dyDescent="0.25">
      <c r="A12" s="70" t="s">
        <v>115</v>
      </c>
      <c r="B12" s="67" t="s">
        <v>116</v>
      </c>
    </row>
    <row r="13" spans="1:2" ht="30" customHeight="1" x14ac:dyDescent="0.25">
      <c r="A13" s="71" t="s">
        <v>97</v>
      </c>
      <c r="B13" s="67" t="s">
        <v>117</v>
      </c>
    </row>
    <row r="14" spans="1:2" ht="30" customHeight="1" x14ac:dyDescent="0.25">
      <c r="A14" s="72" t="s">
        <v>118</v>
      </c>
      <c r="B14" s="67" t="s">
        <v>119</v>
      </c>
    </row>
    <row r="15" spans="1:2" ht="30" customHeight="1" x14ac:dyDescent="0.25">
      <c r="A15" s="73" t="s">
        <v>70</v>
      </c>
      <c r="B15" s="67" t="s">
        <v>120</v>
      </c>
    </row>
    <row r="17" spans="1:2" ht="21.95" customHeight="1" x14ac:dyDescent="0.25">
      <c r="A17" s="14" t="s">
        <v>121</v>
      </c>
      <c r="B17" s="13"/>
    </row>
    <row r="18" spans="1:2" ht="45.95" customHeight="1" x14ac:dyDescent="0.25">
      <c r="A18" s="64" t="s">
        <v>122</v>
      </c>
      <c r="B18" s="65" t="s">
        <v>123</v>
      </c>
    </row>
    <row r="19" spans="1:2" ht="30" customHeight="1" x14ac:dyDescent="0.25">
      <c r="A19" s="75" t="s">
        <v>124</v>
      </c>
      <c r="B19" s="67" t="s">
        <v>125</v>
      </c>
    </row>
    <row r="20" spans="1:2" ht="30" customHeight="1" x14ac:dyDescent="0.25">
      <c r="A20" s="66" t="s">
        <v>126</v>
      </c>
      <c r="B20" s="67" t="s">
        <v>2</v>
      </c>
    </row>
    <row r="21" spans="1:2" ht="30" customHeight="1" x14ac:dyDescent="0.25">
      <c r="A21" s="66" t="s">
        <v>127</v>
      </c>
      <c r="B21" s="67" t="s">
        <v>3</v>
      </c>
    </row>
    <row r="23" spans="1:2" ht="21.95" customHeight="1" x14ac:dyDescent="0.25">
      <c r="A23" s="14" t="s">
        <v>128</v>
      </c>
      <c r="B23" s="13"/>
    </row>
    <row r="24" spans="1:2" ht="45.95" customHeight="1" x14ac:dyDescent="0.25">
      <c r="A24" s="81" t="s">
        <v>0</v>
      </c>
      <c r="B24" s="80"/>
    </row>
  </sheetData>
  <mergeCells count="2">
    <mergeCell ref="A2:B2"/>
    <mergeCell ref="A24:B24"/>
  </mergeCells>
  <hyperlinks>
    <hyperlink ref="A5" location="'Employee'!A1" tooltip="Go to Employee" display="1  Employee" xr:uid="{1684C95A-6898-4FB3-BAE0-330CBED160B4}"/>
    <hyperlink ref="A6" location="'Checklist'!A1" tooltip="Go to Checklist" display="2  Checklist" xr:uid="{503FECAF-5A31-4227-95D8-F6C42E360CFB}"/>
    <hyperlink ref="A7" location="'Dashboard'!A1" tooltip="Go to Dashboard" display="3  Dashboard" xr:uid="{5EBBF375-FA95-4D7A-9FE0-ACC4BDFDB3DE}"/>
    <hyperlink ref="A19" location="'Lists'!A1" tooltip="Go to Lists" display="Dropdown lists" xr:uid="{8C6CBBD9-9CDC-483B-AA63-AE7877415D69}"/>
  </hyperlinks>
  <printOptions horizontalCentered="1"/>
  <pageMargins left="0.5" right="0.5" top="0.6" bottom="0.6" header="0.3" footer="0.3"/>
  <pageSetup paperSize="0" fitToHeight="0" orientation="portrait" horizontalDpi="0" verticalDpi="0" copies="0"/>
  <headerFooter>
    <oddFooter>&amp;C&amp;A  | 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53F8A"/>
    <pageSetUpPr fitToPage="1"/>
  </sheetPr>
  <dimension ref="A1:D20"/>
  <sheetViews>
    <sheetView showGridLines="0" tabSelected="1" workbookViewId="0">
      <selection activeCell="B5" sqref="B5"/>
    </sheetView>
  </sheetViews>
  <sheetFormatPr defaultRowHeight="15" x14ac:dyDescent="0.25"/>
  <cols>
    <col min="1" max="1" width="36.140625" style="2" customWidth="1"/>
    <col min="2" max="2" width="89.5703125" style="2" customWidth="1"/>
    <col min="3" max="4" width="9.140625" style="2"/>
  </cols>
  <sheetData>
    <row r="1" spans="1:2" ht="50.1" customHeight="1" x14ac:dyDescent="0.25">
      <c r="A1" s="83" t="s">
        <v>4</v>
      </c>
    </row>
    <row r="2" spans="1:2" x14ac:dyDescent="0.25">
      <c r="A2" s="1" t="s">
        <v>80</v>
      </c>
    </row>
    <row r="4" spans="1:2" ht="24" customHeight="1" x14ac:dyDescent="0.25">
      <c r="A4" s="10" t="s">
        <v>5</v>
      </c>
      <c r="B4" s="10" t="s">
        <v>6</v>
      </c>
    </row>
    <row r="5" spans="1:2" ht="21.95" customHeight="1" x14ac:dyDescent="0.25">
      <c r="A5" s="76" t="s">
        <v>7</v>
      </c>
      <c r="B5" s="77">
        <v>46300</v>
      </c>
    </row>
    <row r="6" spans="1:2" ht="21.95" customHeight="1" x14ac:dyDescent="0.25">
      <c r="A6" s="76" t="s">
        <v>8</v>
      </c>
      <c r="B6" s="78"/>
    </row>
    <row r="7" spans="1:2" ht="21.95" customHeight="1" x14ac:dyDescent="0.25">
      <c r="A7" s="76" t="s">
        <v>9</v>
      </c>
      <c r="B7" s="78"/>
    </row>
    <row r="8" spans="1:2" ht="21.95" customHeight="1" x14ac:dyDescent="0.25">
      <c r="A8" s="76" t="s">
        <v>10</v>
      </c>
      <c r="B8" s="78"/>
    </row>
    <row r="9" spans="1:2" ht="21.95" customHeight="1" x14ac:dyDescent="0.25">
      <c r="A9" s="76" t="s">
        <v>11</v>
      </c>
      <c r="B9" s="78"/>
    </row>
    <row r="10" spans="1:2" ht="21.95" customHeight="1" x14ac:dyDescent="0.25">
      <c r="A10" s="76" t="s">
        <v>12</v>
      </c>
      <c r="B10" s="78"/>
    </row>
    <row r="11" spans="1:2" ht="36" customHeight="1" x14ac:dyDescent="0.25">
      <c r="A11" s="12" t="s">
        <v>13</v>
      </c>
      <c r="B11" s="11" t="s">
        <v>14</v>
      </c>
    </row>
    <row r="12" spans="1:2" ht="36" customHeight="1" x14ac:dyDescent="0.25">
      <c r="A12" s="12" t="s">
        <v>15</v>
      </c>
      <c r="B12" s="11" t="s">
        <v>16</v>
      </c>
    </row>
    <row r="13" spans="1:2" ht="36" customHeight="1" x14ac:dyDescent="0.25">
      <c r="A13" s="12" t="s">
        <v>17</v>
      </c>
      <c r="B13" s="11" t="s">
        <v>18</v>
      </c>
    </row>
    <row r="16" spans="1:2" ht="24" customHeight="1" x14ac:dyDescent="0.25">
      <c r="A16" s="15" t="s">
        <v>81</v>
      </c>
      <c r="B16" s="15" t="s">
        <v>82</v>
      </c>
    </row>
    <row r="17" spans="1:2" ht="21.95" customHeight="1" x14ac:dyDescent="0.25">
      <c r="A17" s="16" t="str">
        <f>Lists!E8</f>
        <v>30-day review</v>
      </c>
      <c r="B17" s="17">
        <f>IF($B$5="","",$B$5+Lists!F8)</f>
        <v>46330</v>
      </c>
    </row>
    <row r="18" spans="1:2" ht="21.95" customHeight="1" x14ac:dyDescent="0.25">
      <c r="A18" s="16" t="str">
        <f>Lists!E9</f>
        <v>60-day review</v>
      </c>
      <c r="B18" s="17">
        <f>IF($B$5="","",$B$5+Lists!F9)</f>
        <v>46360</v>
      </c>
    </row>
    <row r="19" spans="1:2" ht="21.95" customHeight="1" x14ac:dyDescent="0.25">
      <c r="A19" s="16" t="str">
        <f>Lists!E10</f>
        <v>90-day review</v>
      </c>
      <c r="B19" s="17">
        <f>IF($B$5="","",$B$5+Lists!F10)</f>
        <v>46390</v>
      </c>
    </row>
    <row r="20" spans="1:2" ht="21.95" customHeight="1" x14ac:dyDescent="0.25">
      <c r="A20" s="16" t="s">
        <v>83</v>
      </c>
      <c r="B20" s="18">
        <f ca="1">IF($B$5="","",IF(TODAY()&lt;$B$5,"Starts in "&amp;($B$5-TODAY())&amp;" days",TODAY()-$B$5))</f>
        <v>2</v>
      </c>
    </row>
  </sheetData>
  <dataValidations count="1">
    <dataValidation type="date" operator="greaterThan" allowBlank="1" showInputMessage="1" showErrorMessage="1" errorTitle="Start date" error="Enter a valid date, for example 2026-10-12." promptTitle="Start date" prompt="First day of work. Checklist due dates are calculated from this date." sqref="B5" xr:uid="{A81329EC-2003-4EF7-83AC-FF8AF8904F2A}">
      <formula1>36526</formula1>
    </dataValidation>
  </dataValidations>
  <printOptions horizontalCentered="1"/>
  <pageMargins left="0.5" right="0.5" top="0.6" bottom="0.6" header="0.3" footer="0.3"/>
  <pageSetup paperSize="0" fitToHeight="0" orientation="portrait" horizontalDpi="0" verticalDpi="0" copies="0"/>
  <headerFooter>
    <oddFooter>&amp;C&amp;A  | 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8B57"/>
    <pageSetUpPr fitToPage="1"/>
  </sheetPr>
  <dimension ref="A1:K44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1" max="1" width="5.7109375" customWidth="1"/>
    <col min="2" max="2" width="16.140625" customWidth="1"/>
    <col min="3" max="3" width="57.140625" customWidth="1"/>
    <col min="4" max="4" width="15.28515625" customWidth="1"/>
    <col min="5" max="5" width="13.28515625" customWidth="1"/>
    <col min="6" max="6" width="21" customWidth="1"/>
    <col min="7" max="7" width="18.140625" customWidth="1"/>
    <col min="8" max="8" width="21" customWidth="1"/>
    <col min="9" max="9" width="15.5703125" customWidth="1"/>
    <col min="10" max="10" width="15.28515625" customWidth="1"/>
    <col min="11" max="11" width="43.85546875" customWidth="1"/>
  </cols>
  <sheetData>
    <row r="1" spans="1:11" ht="50.1" customHeight="1" x14ac:dyDescent="0.25">
      <c r="A1" s="83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9" t="str">
        <f ca="1">IF(Employee!$B$5="","Enter the start date on the Employee tab",IF(Employee!$B$6="","","Employee: "&amp;Employee!$B$6&amp;"   |   ")&amp;"Start date: "&amp;TEXT(Employee!$B$5,"d mmm yyyy")&amp;"   |   "&amp;TEXT(Dashboard!$A$5,"0%")&amp;" complete   |   "&amp;Dashboard!$F$5&amp;" overdue   |   "&amp;Dashboard!$G$5&amp;" due soon")</f>
        <v>Start date: 5 Oct 2026   |   0% complete   |   8 overdue   |   5 due soon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3.950000000000003" customHeight="1" x14ac:dyDescent="0.25">
      <c r="A4" s="20" t="s">
        <v>20</v>
      </c>
      <c r="B4" s="21" t="s">
        <v>21</v>
      </c>
      <c r="C4" s="22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21" t="s">
        <v>27</v>
      </c>
      <c r="I4" s="21" t="s">
        <v>28</v>
      </c>
      <c r="J4" s="21" t="s">
        <v>84</v>
      </c>
      <c r="K4" s="23" t="s">
        <v>1</v>
      </c>
    </row>
    <row r="5" spans="1:11" x14ac:dyDescent="0.25">
      <c r="A5" s="24">
        <f t="shared" ref="A5:A44" si="0">IF(C5="","",ROW()-ROW($A$4))</f>
        <v>1</v>
      </c>
      <c r="B5" s="25" t="s">
        <v>29</v>
      </c>
      <c r="C5" s="25" t="s">
        <v>30</v>
      </c>
      <c r="D5" s="25" t="s">
        <v>10</v>
      </c>
      <c r="E5" s="26">
        <v>-7</v>
      </c>
      <c r="F5" s="27">
        <f>IF(OR(Employee!$B$5="",NOT(ISNUMBER(E5))),"",Employee!$B$5+E5)</f>
        <v>46293</v>
      </c>
      <c r="G5" s="28" t="s">
        <v>31</v>
      </c>
      <c r="H5" s="29"/>
      <c r="I5" s="30">
        <f t="shared" ref="I5:I44" ca="1" si="1">IF(OR(F5="",G5="Complete",G5="Not applicable"),"",IF(TODAY()&gt;F5,TODAY()-F5,""))</f>
        <v>9</v>
      </c>
      <c r="J5" s="31" t="str">
        <f ca="1">IF(C5="","",IF(G5="Not applicable","",IF(G5="Complete",IF(H5="","Add date",""),IF(F5="","",IF(F5&lt;TODAY(),"Overdue",IF(F5&lt;=TODAY()+Lists!$F$5,"Due soon",""))))))</f>
        <v>Overdue</v>
      </c>
      <c r="K5" s="32"/>
    </row>
    <row r="6" spans="1:11" x14ac:dyDescent="0.25">
      <c r="A6" s="24">
        <f t="shared" si="0"/>
        <v>2</v>
      </c>
      <c r="B6" s="25" t="s">
        <v>29</v>
      </c>
      <c r="C6" s="25" t="s">
        <v>32</v>
      </c>
      <c r="D6" s="25" t="s">
        <v>33</v>
      </c>
      <c r="E6" s="26">
        <v>-5</v>
      </c>
      <c r="F6" s="27">
        <f>IF(OR(Employee!$B$5="",NOT(ISNUMBER(E6))),"",Employee!$B$5+E6)</f>
        <v>46295</v>
      </c>
      <c r="G6" s="28" t="s">
        <v>31</v>
      </c>
      <c r="H6" s="29"/>
      <c r="I6" s="30">
        <f t="shared" ca="1" si="1"/>
        <v>7</v>
      </c>
      <c r="J6" s="31" t="str">
        <f ca="1">IF(C6="","",IF(G6="Not applicable","",IF(G6="Complete",IF(H6="","Add date",""),IF(F6="","",IF(F6&lt;TODAY(),"Overdue",IF(F6&lt;=TODAY()+Lists!$F$5,"Due soon",""))))))</f>
        <v>Overdue</v>
      </c>
      <c r="K6" s="32"/>
    </row>
    <row r="7" spans="1:11" x14ac:dyDescent="0.25">
      <c r="A7" s="24">
        <f t="shared" si="0"/>
        <v>3</v>
      </c>
      <c r="B7" s="25" t="s">
        <v>29</v>
      </c>
      <c r="C7" s="25" t="s">
        <v>34</v>
      </c>
      <c r="D7" s="25" t="s">
        <v>10</v>
      </c>
      <c r="E7" s="26">
        <v>-3</v>
      </c>
      <c r="F7" s="27">
        <f>IF(OR(Employee!$B$5="",NOT(ISNUMBER(E7))),"",Employee!$B$5+E7)</f>
        <v>46297</v>
      </c>
      <c r="G7" s="28" t="s">
        <v>31</v>
      </c>
      <c r="H7" s="29"/>
      <c r="I7" s="30">
        <f t="shared" ca="1" si="1"/>
        <v>5</v>
      </c>
      <c r="J7" s="31" t="str">
        <f ca="1">IF(C7="","",IF(G7="Not applicable","",IF(G7="Complete",IF(H7="","Add date",""),IF(F7="","",IF(F7&lt;TODAY(),"Overdue",IF(F7&lt;=TODAY()+Lists!$F$5,"Due soon",""))))))</f>
        <v>Overdue</v>
      </c>
      <c r="K7" s="32"/>
    </row>
    <row r="8" spans="1:11" x14ac:dyDescent="0.25">
      <c r="A8" s="24">
        <f t="shared" si="0"/>
        <v>4</v>
      </c>
      <c r="B8" s="25" t="s">
        <v>29</v>
      </c>
      <c r="C8" s="25" t="s">
        <v>35</v>
      </c>
      <c r="D8" s="25" t="s">
        <v>10</v>
      </c>
      <c r="E8" s="26">
        <v>-3</v>
      </c>
      <c r="F8" s="27">
        <f>IF(OR(Employee!$B$5="",NOT(ISNUMBER(E8))),"",Employee!$B$5+E8)</f>
        <v>46297</v>
      </c>
      <c r="G8" s="28" t="s">
        <v>31</v>
      </c>
      <c r="H8" s="29"/>
      <c r="I8" s="30">
        <f t="shared" ca="1" si="1"/>
        <v>5</v>
      </c>
      <c r="J8" s="31" t="str">
        <f ca="1">IF(C8="","",IF(G8="Not applicable","",IF(G8="Complete",IF(H8="","Add date",""),IF(F8="","",IF(F8&lt;TODAY(),"Overdue",IF(F8&lt;=TODAY()+Lists!$F$5,"Due soon",""))))))</f>
        <v>Overdue</v>
      </c>
      <c r="K8" s="32"/>
    </row>
    <row r="9" spans="1:11" x14ac:dyDescent="0.25">
      <c r="A9" s="24">
        <f t="shared" si="0"/>
        <v>5</v>
      </c>
      <c r="B9" s="25" t="s">
        <v>36</v>
      </c>
      <c r="C9" s="25" t="s">
        <v>37</v>
      </c>
      <c r="D9" s="25" t="s">
        <v>38</v>
      </c>
      <c r="E9" s="26">
        <v>0</v>
      </c>
      <c r="F9" s="27">
        <f>IF(OR(Employee!$B$5="",NOT(ISNUMBER(E9))),"",Employee!$B$5+E9)</f>
        <v>46300</v>
      </c>
      <c r="G9" s="28" t="s">
        <v>31</v>
      </c>
      <c r="H9" s="29"/>
      <c r="I9" s="30">
        <f t="shared" ca="1" si="1"/>
        <v>2</v>
      </c>
      <c r="J9" s="31" t="str">
        <f ca="1">IF(C9="","",IF(G9="Not applicable","",IF(G9="Complete",IF(H9="","Add date",""),IF(F9="","",IF(F9&lt;TODAY(),"Overdue",IF(F9&lt;=TODAY()+Lists!$F$5,"Due soon",""))))))</f>
        <v>Overdue</v>
      </c>
      <c r="K9" s="32"/>
    </row>
    <row r="10" spans="1:11" x14ac:dyDescent="0.25">
      <c r="A10" s="24">
        <f t="shared" si="0"/>
        <v>6</v>
      </c>
      <c r="B10" s="25" t="s">
        <v>36</v>
      </c>
      <c r="C10" s="25" t="s">
        <v>39</v>
      </c>
      <c r="D10" s="25" t="s">
        <v>40</v>
      </c>
      <c r="E10" s="26">
        <v>0</v>
      </c>
      <c r="F10" s="27">
        <f>IF(OR(Employee!$B$5="",NOT(ISNUMBER(E10))),"",Employee!$B$5+E10)</f>
        <v>46300</v>
      </c>
      <c r="G10" s="28" t="s">
        <v>31</v>
      </c>
      <c r="H10" s="29"/>
      <c r="I10" s="30">
        <f t="shared" ca="1" si="1"/>
        <v>2</v>
      </c>
      <c r="J10" s="31" t="str">
        <f ca="1">IF(C10="","",IF(G10="Not applicable","",IF(G10="Complete",IF(H10="","Add date",""),IF(F10="","",IF(F10&lt;TODAY(),"Overdue",IF(F10&lt;=TODAY()+Lists!$F$5,"Due soon",""))))))</f>
        <v>Overdue</v>
      </c>
      <c r="K10" s="32"/>
    </row>
    <row r="11" spans="1:11" x14ac:dyDescent="0.25">
      <c r="A11" s="24">
        <f t="shared" si="0"/>
        <v>7</v>
      </c>
      <c r="B11" s="25" t="s">
        <v>36</v>
      </c>
      <c r="C11" s="25" t="s">
        <v>41</v>
      </c>
      <c r="D11" s="25" t="s">
        <v>10</v>
      </c>
      <c r="E11" s="26">
        <v>0</v>
      </c>
      <c r="F11" s="27">
        <f>IF(OR(Employee!$B$5="",NOT(ISNUMBER(E11))),"",Employee!$B$5+E11)</f>
        <v>46300</v>
      </c>
      <c r="G11" s="28" t="s">
        <v>31</v>
      </c>
      <c r="H11" s="29"/>
      <c r="I11" s="30">
        <f t="shared" ca="1" si="1"/>
        <v>2</v>
      </c>
      <c r="J11" s="31" t="str">
        <f ca="1">IF(C11="","",IF(G11="Not applicable","",IF(G11="Complete",IF(H11="","Add date",""),IF(F11="","",IF(F11&lt;TODAY(),"Overdue",IF(F11&lt;=TODAY()+Lists!$F$5,"Due soon",""))))))</f>
        <v>Overdue</v>
      </c>
      <c r="K11" s="32"/>
    </row>
    <row r="12" spans="1:11" x14ac:dyDescent="0.25">
      <c r="A12" s="24">
        <f t="shared" si="0"/>
        <v>8</v>
      </c>
      <c r="B12" s="25" t="s">
        <v>36</v>
      </c>
      <c r="C12" s="25" t="s">
        <v>42</v>
      </c>
      <c r="D12" s="25" t="s">
        <v>33</v>
      </c>
      <c r="E12" s="26">
        <v>0</v>
      </c>
      <c r="F12" s="27">
        <f>IF(OR(Employee!$B$5="",NOT(ISNUMBER(E12))),"",Employee!$B$5+E12)</f>
        <v>46300</v>
      </c>
      <c r="G12" s="28" t="s">
        <v>31</v>
      </c>
      <c r="H12" s="29"/>
      <c r="I12" s="30">
        <f t="shared" ca="1" si="1"/>
        <v>2</v>
      </c>
      <c r="J12" s="31" t="str">
        <f ca="1">IF(C12="","",IF(G12="Not applicable","",IF(G12="Complete",IF(H12="","Add date",""),IF(F12="","",IF(F12&lt;TODAY(),"Overdue",IF(F12&lt;=TODAY()+Lists!$F$5,"Due soon",""))))))</f>
        <v>Overdue</v>
      </c>
      <c r="K12" s="32"/>
    </row>
    <row r="13" spans="1:11" ht="30" x14ac:dyDescent="0.25">
      <c r="A13" s="24">
        <f t="shared" si="0"/>
        <v>9</v>
      </c>
      <c r="B13" s="25" t="s">
        <v>43</v>
      </c>
      <c r="C13" s="25" t="s">
        <v>44</v>
      </c>
      <c r="D13" s="25" t="s">
        <v>10</v>
      </c>
      <c r="E13" s="26">
        <v>2</v>
      </c>
      <c r="F13" s="27">
        <f>IF(OR(Employee!$B$5="",NOT(ISNUMBER(E13))),"",Employee!$B$5+E13)</f>
        <v>46302</v>
      </c>
      <c r="G13" s="28" t="s">
        <v>31</v>
      </c>
      <c r="H13" s="29"/>
      <c r="I13" s="30" t="str">
        <f t="shared" ca="1" si="1"/>
        <v/>
      </c>
      <c r="J13" s="31" t="str">
        <f ca="1">IF(C13="","",IF(G13="Not applicable","",IF(G13="Complete",IF(H13="","Add date",""),IF(F13="","",IF(F13&lt;TODAY(),"Overdue",IF(F13&lt;=TODAY()+Lists!$F$5,"Due soon",""))))))</f>
        <v>Due soon</v>
      </c>
      <c r="K13" s="32"/>
    </row>
    <row r="14" spans="1:11" x14ac:dyDescent="0.25">
      <c r="A14" s="24">
        <f t="shared" si="0"/>
        <v>10</v>
      </c>
      <c r="B14" s="25" t="s">
        <v>43</v>
      </c>
      <c r="C14" s="25" t="s">
        <v>45</v>
      </c>
      <c r="D14" s="25" t="s">
        <v>40</v>
      </c>
      <c r="E14" s="26">
        <v>3</v>
      </c>
      <c r="F14" s="27">
        <f>IF(OR(Employee!$B$5="",NOT(ISNUMBER(E14))),"",Employee!$B$5+E14)</f>
        <v>46303</v>
      </c>
      <c r="G14" s="28" t="s">
        <v>31</v>
      </c>
      <c r="H14" s="29"/>
      <c r="I14" s="30" t="str">
        <f t="shared" ca="1" si="1"/>
        <v/>
      </c>
      <c r="J14" s="31" t="str">
        <f ca="1">IF(C14="","",IF(G14="Not applicable","",IF(G14="Complete",IF(H14="","Add date",""),IF(F14="","",IF(F14&lt;TODAY(),"Overdue",IF(F14&lt;=TODAY()+Lists!$F$5,"Due soon",""))))))</f>
        <v>Due soon</v>
      </c>
      <c r="K14" s="32"/>
    </row>
    <row r="15" spans="1:11" x14ac:dyDescent="0.25">
      <c r="A15" s="24">
        <f t="shared" si="0"/>
        <v>11</v>
      </c>
      <c r="B15" s="25" t="s">
        <v>43</v>
      </c>
      <c r="C15" s="25" t="s">
        <v>46</v>
      </c>
      <c r="D15" s="25" t="s">
        <v>10</v>
      </c>
      <c r="E15" s="26">
        <v>4</v>
      </c>
      <c r="F15" s="27">
        <f>IF(OR(Employee!$B$5="",NOT(ISNUMBER(E15))),"",Employee!$B$5+E15)</f>
        <v>46304</v>
      </c>
      <c r="G15" s="28" t="s">
        <v>31</v>
      </c>
      <c r="H15" s="29"/>
      <c r="I15" s="30" t="str">
        <f t="shared" ca="1" si="1"/>
        <v/>
      </c>
      <c r="J15" s="31" t="str">
        <f ca="1">IF(C15="","",IF(G15="Not applicable","",IF(G15="Complete",IF(H15="","Add date",""),IF(F15="","",IF(F15&lt;TODAY(),"Overdue",IF(F15&lt;=TODAY()+Lists!$F$5,"Due soon",""))))))</f>
        <v>Due soon</v>
      </c>
      <c r="K15" s="32"/>
    </row>
    <row r="16" spans="1:11" x14ac:dyDescent="0.25">
      <c r="A16" s="24">
        <f t="shared" si="0"/>
        <v>12</v>
      </c>
      <c r="B16" s="25" t="s">
        <v>43</v>
      </c>
      <c r="C16" s="25" t="s">
        <v>47</v>
      </c>
      <c r="D16" s="25" t="s">
        <v>38</v>
      </c>
      <c r="E16" s="26">
        <v>4</v>
      </c>
      <c r="F16" s="27">
        <f>IF(OR(Employee!$B$5="",NOT(ISNUMBER(E16))),"",Employee!$B$5+E16)</f>
        <v>46304</v>
      </c>
      <c r="G16" s="28" t="s">
        <v>31</v>
      </c>
      <c r="H16" s="29"/>
      <c r="I16" s="30" t="str">
        <f t="shared" ca="1" si="1"/>
        <v/>
      </c>
      <c r="J16" s="31" t="str">
        <f ca="1">IF(C16="","",IF(G16="Not applicable","",IF(G16="Complete",IF(H16="","Add date",""),IF(F16="","",IF(F16&lt;TODAY(),"Overdue",IF(F16&lt;=TODAY()+Lists!$F$5,"Due soon",""))))))</f>
        <v>Due soon</v>
      </c>
      <c r="K16" s="32"/>
    </row>
    <row r="17" spans="1:11" x14ac:dyDescent="0.25">
      <c r="A17" s="24">
        <f t="shared" si="0"/>
        <v>13</v>
      </c>
      <c r="B17" s="25" t="s">
        <v>43</v>
      </c>
      <c r="C17" s="25" t="s">
        <v>48</v>
      </c>
      <c r="D17" s="25" t="s">
        <v>10</v>
      </c>
      <c r="E17" s="26">
        <v>4</v>
      </c>
      <c r="F17" s="27">
        <f>IF(OR(Employee!$B$5="",NOT(ISNUMBER(E17))),"",Employee!$B$5+E17)</f>
        <v>46304</v>
      </c>
      <c r="G17" s="28" t="s">
        <v>31</v>
      </c>
      <c r="H17" s="29"/>
      <c r="I17" s="30" t="str">
        <f t="shared" ca="1" si="1"/>
        <v/>
      </c>
      <c r="J17" s="31" t="str">
        <f ca="1">IF(C17="","",IF(G17="Not applicable","",IF(G17="Complete",IF(H17="","Add date",""),IF(F17="","",IF(F17&lt;TODAY(),"Overdue",IF(F17&lt;=TODAY()+Lists!$F$5,"Due soon",""))))))</f>
        <v>Due soon</v>
      </c>
      <c r="K17" s="32"/>
    </row>
    <row r="18" spans="1:11" x14ac:dyDescent="0.25">
      <c r="A18" s="24">
        <f t="shared" si="0"/>
        <v>14</v>
      </c>
      <c r="B18" s="25" t="s">
        <v>49</v>
      </c>
      <c r="C18" s="25" t="s">
        <v>50</v>
      </c>
      <c r="D18" s="25" t="s">
        <v>40</v>
      </c>
      <c r="E18" s="26">
        <v>30</v>
      </c>
      <c r="F18" s="27">
        <f>IF(OR(Employee!$B$5="",NOT(ISNUMBER(E18))),"",Employee!$B$5+E18)</f>
        <v>46330</v>
      </c>
      <c r="G18" s="28" t="s">
        <v>31</v>
      </c>
      <c r="H18" s="29"/>
      <c r="I18" s="30" t="str">
        <f t="shared" ca="1" si="1"/>
        <v/>
      </c>
      <c r="J18" s="31" t="str">
        <f ca="1">IF(C18="","",IF(G18="Not applicable","",IF(G18="Complete",IF(H18="","Add date",""),IF(F18="","",IF(F18&lt;TODAY(),"Overdue",IF(F18&lt;=TODAY()+Lists!$F$5,"Due soon",""))))))</f>
        <v/>
      </c>
      <c r="K18" s="32"/>
    </row>
    <row r="19" spans="1:11" x14ac:dyDescent="0.25">
      <c r="A19" s="24">
        <f t="shared" si="0"/>
        <v>15</v>
      </c>
      <c r="B19" s="25" t="s">
        <v>49</v>
      </c>
      <c r="C19" s="25" t="s">
        <v>51</v>
      </c>
      <c r="D19" s="25" t="s">
        <v>10</v>
      </c>
      <c r="E19" s="26">
        <v>30</v>
      </c>
      <c r="F19" s="27">
        <f>IF(OR(Employee!$B$5="",NOT(ISNUMBER(E19))),"",Employee!$B$5+E19)</f>
        <v>46330</v>
      </c>
      <c r="G19" s="28" t="s">
        <v>31</v>
      </c>
      <c r="H19" s="29"/>
      <c r="I19" s="30" t="str">
        <f t="shared" ca="1" si="1"/>
        <v/>
      </c>
      <c r="J19" s="31" t="str">
        <f ca="1">IF(C19="","",IF(G19="Not applicable","",IF(G19="Complete",IF(H19="","Add date",""),IF(F19="","",IF(F19&lt;TODAY(),"Overdue",IF(F19&lt;=TODAY()+Lists!$F$5,"Due soon",""))))))</f>
        <v/>
      </c>
      <c r="K19" s="32"/>
    </row>
    <row r="20" spans="1:11" ht="30" x14ac:dyDescent="0.25">
      <c r="A20" s="24">
        <f t="shared" si="0"/>
        <v>16</v>
      </c>
      <c r="B20" s="25" t="s">
        <v>49</v>
      </c>
      <c r="C20" s="25" t="s">
        <v>52</v>
      </c>
      <c r="D20" s="25" t="s">
        <v>10</v>
      </c>
      <c r="E20" s="26">
        <v>30</v>
      </c>
      <c r="F20" s="27">
        <f>IF(OR(Employee!$B$5="",NOT(ISNUMBER(E20))),"",Employee!$B$5+E20)</f>
        <v>46330</v>
      </c>
      <c r="G20" s="28" t="s">
        <v>31</v>
      </c>
      <c r="H20" s="29"/>
      <c r="I20" s="30" t="str">
        <f t="shared" ca="1" si="1"/>
        <v/>
      </c>
      <c r="J20" s="31" t="str">
        <f ca="1">IF(C20="","",IF(G20="Not applicable","",IF(G20="Complete",IF(H20="","Add date",""),IF(F20="","",IF(F20&lt;TODAY(),"Overdue",IF(F20&lt;=TODAY()+Lists!$F$5,"Due soon",""))))))</f>
        <v/>
      </c>
      <c r="K20" s="32"/>
    </row>
    <row r="21" spans="1:11" x14ac:dyDescent="0.25">
      <c r="A21" s="24">
        <f t="shared" si="0"/>
        <v>17</v>
      </c>
      <c r="B21" s="25" t="s">
        <v>49</v>
      </c>
      <c r="C21" s="25" t="s">
        <v>53</v>
      </c>
      <c r="D21" s="25" t="s">
        <v>38</v>
      </c>
      <c r="E21" s="26">
        <v>28</v>
      </c>
      <c r="F21" s="27">
        <f>IF(OR(Employee!$B$5="",NOT(ISNUMBER(E21))),"",Employee!$B$5+E21)</f>
        <v>46328</v>
      </c>
      <c r="G21" s="28" t="s">
        <v>31</v>
      </c>
      <c r="H21" s="29"/>
      <c r="I21" s="30" t="str">
        <f t="shared" ca="1" si="1"/>
        <v/>
      </c>
      <c r="J21" s="31" t="str">
        <f ca="1">IF(C21="","",IF(G21="Not applicable","",IF(G21="Complete",IF(H21="","Add date",""),IF(F21="","",IF(F21&lt;TODAY(),"Overdue",IF(F21&lt;=TODAY()+Lists!$F$5,"Due soon",""))))))</f>
        <v/>
      </c>
      <c r="K21" s="32"/>
    </row>
    <row r="22" spans="1:11" x14ac:dyDescent="0.25">
      <c r="A22" s="24">
        <f t="shared" si="0"/>
        <v>18</v>
      </c>
      <c r="B22" s="25" t="s">
        <v>54</v>
      </c>
      <c r="C22" s="25" t="s">
        <v>55</v>
      </c>
      <c r="D22" s="25" t="s">
        <v>10</v>
      </c>
      <c r="E22" s="26">
        <v>60</v>
      </c>
      <c r="F22" s="27">
        <f>IF(OR(Employee!$B$5="",NOT(ISNUMBER(E22))),"",Employee!$B$5+E22)</f>
        <v>46360</v>
      </c>
      <c r="G22" s="28" t="s">
        <v>31</v>
      </c>
      <c r="H22" s="29"/>
      <c r="I22" s="30" t="str">
        <f t="shared" ca="1" si="1"/>
        <v/>
      </c>
      <c r="J22" s="31" t="str">
        <f ca="1">IF(C22="","",IF(G22="Not applicable","",IF(G22="Complete",IF(H22="","Add date",""),IF(F22="","",IF(F22&lt;TODAY(),"Overdue",IF(F22&lt;=TODAY()+Lists!$F$5,"Due soon",""))))))</f>
        <v/>
      </c>
      <c r="K22" s="32"/>
    </row>
    <row r="23" spans="1:11" x14ac:dyDescent="0.25">
      <c r="A23" s="24">
        <f t="shared" si="0"/>
        <v>19</v>
      </c>
      <c r="B23" s="25" t="s">
        <v>54</v>
      </c>
      <c r="C23" s="25" t="s">
        <v>56</v>
      </c>
      <c r="D23" s="25" t="s">
        <v>10</v>
      </c>
      <c r="E23" s="26">
        <v>60</v>
      </c>
      <c r="F23" s="27">
        <f>IF(OR(Employee!$B$5="",NOT(ISNUMBER(E23))),"",Employee!$B$5+E23)</f>
        <v>46360</v>
      </c>
      <c r="G23" s="28" t="s">
        <v>31</v>
      </c>
      <c r="H23" s="29"/>
      <c r="I23" s="30" t="str">
        <f t="shared" ca="1" si="1"/>
        <v/>
      </c>
      <c r="J23" s="31" t="str">
        <f ca="1">IF(C23="","",IF(G23="Not applicable","",IF(G23="Complete",IF(H23="","Add date",""),IF(F23="","",IF(F23&lt;TODAY(),"Overdue",IF(F23&lt;=TODAY()+Lists!$F$5,"Due soon",""))))))</f>
        <v/>
      </c>
      <c r="K23" s="32"/>
    </row>
    <row r="24" spans="1:11" x14ac:dyDescent="0.25">
      <c r="A24" s="24">
        <f t="shared" si="0"/>
        <v>20</v>
      </c>
      <c r="B24" s="25" t="s">
        <v>54</v>
      </c>
      <c r="C24" s="25" t="s">
        <v>57</v>
      </c>
      <c r="D24" s="25" t="s">
        <v>10</v>
      </c>
      <c r="E24" s="26">
        <v>60</v>
      </c>
      <c r="F24" s="27">
        <f>IF(OR(Employee!$B$5="",NOT(ISNUMBER(E24))),"",Employee!$B$5+E24)</f>
        <v>46360</v>
      </c>
      <c r="G24" s="28" t="s">
        <v>31</v>
      </c>
      <c r="H24" s="29"/>
      <c r="I24" s="30" t="str">
        <f t="shared" ca="1" si="1"/>
        <v/>
      </c>
      <c r="J24" s="31" t="str">
        <f ca="1">IF(C24="","",IF(G24="Not applicable","",IF(G24="Complete",IF(H24="","Add date",""),IF(F24="","",IF(F24&lt;TODAY(),"Overdue",IF(F24&lt;=TODAY()+Lists!$F$5,"Due soon",""))))))</f>
        <v/>
      </c>
      <c r="K24" s="32"/>
    </row>
    <row r="25" spans="1:11" x14ac:dyDescent="0.25">
      <c r="A25" s="24">
        <f t="shared" si="0"/>
        <v>21</v>
      </c>
      <c r="B25" s="25" t="s">
        <v>58</v>
      </c>
      <c r="C25" s="25" t="s">
        <v>59</v>
      </c>
      <c r="D25" s="25" t="s">
        <v>10</v>
      </c>
      <c r="E25" s="26">
        <v>90</v>
      </c>
      <c r="F25" s="27">
        <f>IF(OR(Employee!$B$5="",NOT(ISNUMBER(E25))),"",Employee!$B$5+E25)</f>
        <v>46390</v>
      </c>
      <c r="G25" s="28" t="s">
        <v>31</v>
      </c>
      <c r="H25" s="29"/>
      <c r="I25" s="30" t="str">
        <f t="shared" ca="1" si="1"/>
        <v/>
      </c>
      <c r="J25" s="31" t="str">
        <f ca="1">IF(C25="","",IF(G25="Not applicable","",IF(G25="Complete",IF(H25="","Add date",""),IF(F25="","",IF(F25&lt;TODAY(),"Overdue",IF(F25&lt;=TODAY()+Lists!$F$5,"Due soon",""))))))</f>
        <v/>
      </c>
      <c r="K25" s="32"/>
    </row>
    <row r="26" spans="1:11" x14ac:dyDescent="0.25">
      <c r="A26" s="24">
        <f t="shared" si="0"/>
        <v>22</v>
      </c>
      <c r="B26" s="25" t="s">
        <v>58</v>
      </c>
      <c r="C26" s="25" t="s">
        <v>60</v>
      </c>
      <c r="D26" s="25" t="s">
        <v>40</v>
      </c>
      <c r="E26" s="26">
        <v>90</v>
      </c>
      <c r="F26" s="27">
        <f>IF(OR(Employee!$B$5="",NOT(ISNUMBER(E26))),"",Employee!$B$5+E26)</f>
        <v>46390</v>
      </c>
      <c r="G26" s="28" t="s">
        <v>31</v>
      </c>
      <c r="H26" s="29"/>
      <c r="I26" s="30" t="str">
        <f t="shared" ca="1" si="1"/>
        <v/>
      </c>
      <c r="J26" s="31" t="str">
        <f ca="1">IF(C26="","",IF(G26="Not applicable","",IF(G26="Complete",IF(H26="","Add date",""),IF(F26="","",IF(F26&lt;TODAY(),"Overdue",IF(F26&lt;=TODAY()+Lists!$F$5,"Due soon",""))))))</f>
        <v/>
      </c>
      <c r="K26" s="32"/>
    </row>
    <row r="27" spans="1:11" x14ac:dyDescent="0.25">
      <c r="A27" s="24">
        <f t="shared" si="0"/>
        <v>23</v>
      </c>
      <c r="B27" s="25" t="s">
        <v>58</v>
      </c>
      <c r="C27" s="25" t="s">
        <v>61</v>
      </c>
      <c r="D27" s="25" t="s">
        <v>10</v>
      </c>
      <c r="E27" s="26">
        <v>90</v>
      </c>
      <c r="F27" s="27">
        <f>IF(OR(Employee!$B$5="",NOT(ISNUMBER(E27))),"",Employee!$B$5+E27)</f>
        <v>46390</v>
      </c>
      <c r="G27" s="28" t="s">
        <v>31</v>
      </c>
      <c r="H27" s="29"/>
      <c r="I27" s="30" t="str">
        <f t="shared" ca="1" si="1"/>
        <v/>
      </c>
      <c r="J27" s="31" t="str">
        <f ca="1">IF(C27="","",IF(G27="Not applicable","",IF(G27="Complete",IF(H27="","Add date",""),IF(F27="","",IF(F27&lt;TODAY(),"Overdue",IF(F27&lt;=TODAY()+Lists!$F$5,"Due soon",""))))))</f>
        <v/>
      </c>
      <c r="K27" s="32"/>
    </row>
    <row r="28" spans="1:11" x14ac:dyDescent="0.25">
      <c r="A28" s="24">
        <f t="shared" si="0"/>
        <v>24</v>
      </c>
      <c r="B28" s="25" t="s">
        <v>58</v>
      </c>
      <c r="C28" s="25" t="s">
        <v>62</v>
      </c>
      <c r="D28" s="25" t="s">
        <v>10</v>
      </c>
      <c r="E28" s="26">
        <v>90</v>
      </c>
      <c r="F28" s="27">
        <f>IF(OR(Employee!$B$5="",NOT(ISNUMBER(E28))),"",Employee!$B$5+E28)</f>
        <v>46390</v>
      </c>
      <c r="G28" s="28" t="s">
        <v>31</v>
      </c>
      <c r="H28" s="29"/>
      <c r="I28" s="30" t="str">
        <f t="shared" ca="1" si="1"/>
        <v/>
      </c>
      <c r="J28" s="31" t="str">
        <f ca="1">IF(C28="","",IF(G28="Not applicable","",IF(G28="Complete",IF(H28="","Add date",""),IF(F28="","",IF(F28&lt;TODAY(),"Overdue",IF(F28&lt;=TODAY()+Lists!$F$5,"Due soon",""))))))</f>
        <v/>
      </c>
      <c r="K28" s="32"/>
    </row>
    <row r="29" spans="1:11" x14ac:dyDescent="0.25">
      <c r="A29" s="24" t="str">
        <f t="shared" si="0"/>
        <v/>
      </c>
      <c r="B29" s="25"/>
      <c r="C29" s="25"/>
      <c r="D29" s="25"/>
      <c r="E29" s="26"/>
      <c r="F29" s="27" t="str">
        <f>IF(OR(Employee!$B$5="",NOT(ISNUMBER(E29))),"",Employee!$B$5+E29)</f>
        <v/>
      </c>
      <c r="G29" s="28"/>
      <c r="H29" s="29"/>
      <c r="I29" s="30" t="str">
        <f t="shared" ca="1" si="1"/>
        <v/>
      </c>
      <c r="J29" s="31" t="str">
        <f ca="1">IF(C29="","",IF(G29="Not applicable","",IF(G29="Complete",IF(H29="","Add date",""),IF(F29="","",IF(F29&lt;TODAY(),"Overdue",IF(F29&lt;=TODAY()+Lists!$F$5,"Due soon",""))))))</f>
        <v/>
      </c>
      <c r="K29" s="32"/>
    </row>
    <row r="30" spans="1:11" x14ac:dyDescent="0.25">
      <c r="A30" s="24" t="str">
        <f t="shared" si="0"/>
        <v/>
      </c>
      <c r="B30" s="25"/>
      <c r="C30" s="25"/>
      <c r="D30" s="25"/>
      <c r="E30" s="26"/>
      <c r="F30" s="27" t="str">
        <f>IF(OR(Employee!$B$5="",NOT(ISNUMBER(E30))),"",Employee!$B$5+E30)</f>
        <v/>
      </c>
      <c r="G30" s="28"/>
      <c r="H30" s="29"/>
      <c r="I30" s="30" t="str">
        <f t="shared" ca="1" si="1"/>
        <v/>
      </c>
      <c r="J30" s="31" t="str">
        <f ca="1">IF(C30="","",IF(G30="Not applicable","",IF(G30="Complete",IF(H30="","Add date",""),IF(F30="","",IF(F30&lt;TODAY(),"Overdue",IF(F30&lt;=TODAY()+Lists!$F$5,"Due soon",""))))))</f>
        <v/>
      </c>
      <c r="K30" s="32"/>
    </row>
    <row r="31" spans="1:11" x14ac:dyDescent="0.25">
      <c r="A31" s="24" t="str">
        <f t="shared" si="0"/>
        <v/>
      </c>
      <c r="B31" s="25"/>
      <c r="C31" s="25"/>
      <c r="D31" s="25"/>
      <c r="E31" s="26"/>
      <c r="F31" s="27" t="str">
        <f>IF(OR(Employee!$B$5="",NOT(ISNUMBER(E31))),"",Employee!$B$5+E31)</f>
        <v/>
      </c>
      <c r="G31" s="28"/>
      <c r="H31" s="29"/>
      <c r="I31" s="30" t="str">
        <f t="shared" ca="1" si="1"/>
        <v/>
      </c>
      <c r="J31" s="31" t="str">
        <f ca="1">IF(C31="","",IF(G31="Not applicable","",IF(G31="Complete",IF(H31="","Add date",""),IF(F31="","",IF(F31&lt;TODAY(),"Overdue",IF(F31&lt;=TODAY()+Lists!$F$5,"Due soon",""))))))</f>
        <v/>
      </c>
      <c r="K31" s="32"/>
    </row>
    <row r="32" spans="1:11" x14ac:dyDescent="0.25">
      <c r="A32" s="24" t="str">
        <f t="shared" si="0"/>
        <v/>
      </c>
      <c r="B32" s="25"/>
      <c r="C32" s="25"/>
      <c r="D32" s="25"/>
      <c r="E32" s="26"/>
      <c r="F32" s="27" t="str">
        <f>IF(OR(Employee!$B$5="",NOT(ISNUMBER(E32))),"",Employee!$B$5+E32)</f>
        <v/>
      </c>
      <c r="G32" s="28"/>
      <c r="H32" s="29"/>
      <c r="I32" s="30" t="str">
        <f t="shared" ca="1" si="1"/>
        <v/>
      </c>
      <c r="J32" s="31" t="str">
        <f ca="1">IF(C32="","",IF(G32="Not applicable","",IF(G32="Complete",IF(H32="","Add date",""),IF(F32="","",IF(F32&lt;TODAY(),"Overdue",IF(F32&lt;=TODAY()+Lists!$F$5,"Due soon",""))))))</f>
        <v/>
      </c>
      <c r="K32" s="32"/>
    </row>
    <row r="33" spans="1:11" x14ac:dyDescent="0.25">
      <c r="A33" s="24" t="str">
        <f t="shared" si="0"/>
        <v/>
      </c>
      <c r="B33" s="25"/>
      <c r="C33" s="25"/>
      <c r="D33" s="25"/>
      <c r="E33" s="26"/>
      <c r="F33" s="27" t="str">
        <f>IF(OR(Employee!$B$5="",NOT(ISNUMBER(E33))),"",Employee!$B$5+E33)</f>
        <v/>
      </c>
      <c r="G33" s="28"/>
      <c r="H33" s="29"/>
      <c r="I33" s="30" t="str">
        <f t="shared" ca="1" si="1"/>
        <v/>
      </c>
      <c r="J33" s="31" t="str">
        <f ca="1">IF(C33="","",IF(G33="Not applicable","",IF(G33="Complete",IF(H33="","Add date",""),IF(F33="","",IF(F33&lt;TODAY(),"Overdue",IF(F33&lt;=TODAY()+Lists!$F$5,"Due soon",""))))))</f>
        <v/>
      </c>
      <c r="K33" s="32"/>
    </row>
    <row r="34" spans="1:11" x14ac:dyDescent="0.25">
      <c r="A34" s="24" t="str">
        <f t="shared" si="0"/>
        <v/>
      </c>
      <c r="B34" s="25"/>
      <c r="C34" s="25"/>
      <c r="D34" s="25"/>
      <c r="E34" s="26"/>
      <c r="F34" s="27" t="str">
        <f>IF(OR(Employee!$B$5="",NOT(ISNUMBER(E34))),"",Employee!$B$5+E34)</f>
        <v/>
      </c>
      <c r="G34" s="28"/>
      <c r="H34" s="29"/>
      <c r="I34" s="30" t="str">
        <f t="shared" ca="1" si="1"/>
        <v/>
      </c>
      <c r="J34" s="31" t="str">
        <f ca="1">IF(C34="","",IF(G34="Not applicable","",IF(G34="Complete",IF(H34="","Add date",""),IF(F34="","",IF(F34&lt;TODAY(),"Overdue",IF(F34&lt;=TODAY()+Lists!$F$5,"Due soon",""))))))</f>
        <v/>
      </c>
      <c r="K34" s="32"/>
    </row>
    <row r="35" spans="1:11" x14ac:dyDescent="0.25">
      <c r="A35" s="24" t="str">
        <f t="shared" si="0"/>
        <v/>
      </c>
      <c r="B35" s="25"/>
      <c r="C35" s="25"/>
      <c r="D35" s="25"/>
      <c r="E35" s="26"/>
      <c r="F35" s="27" t="str">
        <f>IF(OR(Employee!$B$5="",NOT(ISNUMBER(E35))),"",Employee!$B$5+E35)</f>
        <v/>
      </c>
      <c r="G35" s="28"/>
      <c r="H35" s="29"/>
      <c r="I35" s="30" t="str">
        <f t="shared" ca="1" si="1"/>
        <v/>
      </c>
      <c r="J35" s="31" t="str">
        <f ca="1">IF(C35="","",IF(G35="Not applicable","",IF(G35="Complete",IF(H35="","Add date",""),IF(F35="","",IF(F35&lt;TODAY(),"Overdue",IF(F35&lt;=TODAY()+Lists!$F$5,"Due soon",""))))))</f>
        <v/>
      </c>
      <c r="K35" s="32"/>
    </row>
    <row r="36" spans="1:11" x14ac:dyDescent="0.25">
      <c r="A36" s="24" t="str">
        <f t="shared" si="0"/>
        <v/>
      </c>
      <c r="B36" s="25"/>
      <c r="C36" s="25"/>
      <c r="D36" s="25"/>
      <c r="E36" s="26"/>
      <c r="F36" s="27" t="str">
        <f>IF(OR(Employee!$B$5="",NOT(ISNUMBER(E36))),"",Employee!$B$5+E36)</f>
        <v/>
      </c>
      <c r="G36" s="28"/>
      <c r="H36" s="29"/>
      <c r="I36" s="30" t="str">
        <f t="shared" ca="1" si="1"/>
        <v/>
      </c>
      <c r="J36" s="31" t="str">
        <f ca="1">IF(C36="","",IF(G36="Not applicable","",IF(G36="Complete",IF(H36="","Add date",""),IF(F36="","",IF(F36&lt;TODAY(),"Overdue",IF(F36&lt;=TODAY()+Lists!$F$5,"Due soon",""))))))</f>
        <v/>
      </c>
      <c r="K36" s="32"/>
    </row>
    <row r="37" spans="1:11" x14ac:dyDescent="0.25">
      <c r="A37" s="24" t="str">
        <f t="shared" si="0"/>
        <v/>
      </c>
      <c r="B37" s="25"/>
      <c r="C37" s="25"/>
      <c r="D37" s="25"/>
      <c r="E37" s="26"/>
      <c r="F37" s="27" t="str">
        <f>IF(OR(Employee!$B$5="",NOT(ISNUMBER(E37))),"",Employee!$B$5+E37)</f>
        <v/>
      </c>
      <c r="G37" s="28"/>
      <c r="H37" s="29"/>
      <c r="I37" s="30" t="str">
        <f t="shared" ca="1" si="1"/>
        <v/>
      </c>
      <c r="J37" s="31" t="str">
        <f ca="1">IF(C37="","",IF(G37="Not applicable","",IF(G37="Complete",IF(H37="","Add date",""),IF(F37="","",IF(F37&lt;TODAY(),"Overdue",IF(F37&lt;=TODAY()+Lists!$F$5,"Due soon",""))))))</f>
        <v/>
      </c>
      <c r="K37" s="32"/>
    </row>
    <row r="38" spans="1:11" x14ac:dyDescent="0.25">
      <c r="A38" s="24" t="str">
        <f t="shared" si="0"/>
        <v/>
      </c>
      <c r="B38" s="25"/>
      <c r="C38" s="25"/>
      <c r="D38" s="25"/>
      <c r="E38" s="26"/>
      <c r="F38" s="27" t="str">
        <f>IF(OR(Employee!$B$5="",NOT(ISNUMBER(E38))),"",Employee!$B$5+E38)</f>
        <v/>
      </c>
      <c r="G38" s="28"/>
      <c r="H38" s="29"/>
      <c r="I38" s="30" t="str">
        <f t="shared" ca="1" si="1"/>
        <v/>
      </c>
      <c r="J38" s="31" t="str">
        <f ca="1">IF(C38="","",IF(G38="Not applicable","",IF(G38="Complete",IF(H38="","Add date",""),IF(F38="","",IF(F38&lt;TODAY(),"Overdue",IF(F38&lt;=TODAY()+Lists!$F$5,"Due soon",""))))))</f>
        <v/>
      </c>
      <c r="K38" s="32"/>
    </row>
    <row r="39" spans="1:11" x14ac:dyDescent="0.25">
      <c r="A39" s="24" t="str">
        <f t="shared" si="0"/>
        <v/>
      </c>
      <c r="B39" s="25"/>
      <c r="C39" s="25"/>
      <c r="D39" s="25"/>
      <c r="E39" s="26"/>
      <c r="F39" s="27" t="str">
        <f>IF(OR(Employee!$B$5="",NOT(ISNUMBER(E39))),"",Employee!$B$5+E39)</f>
        <v/>
      </c>
      <c r="G39" s="28"/>
      <c r="H39" s="29"/>
      <c r="I39" s="30" t="str">
        <f t="shared" ca="1" si="1"/>
        <v/>
      </c>
      <c r="J39" s="31" t="str">
        <f ca="1">IF(C39="","",IF(G39="Not applicable","",IF(G39="Complete",IF(H39="","Add date",""),IF(F39="","",IF(F39&lt;TODAY(),"Overdue",IF(F39&lt;=TODAY()+Lists!$F$5,"Due soon",""))))))</f>
        <v/>
      </c>
      <c r="K39" s="32"/>
    </row>
    <row r="40" spans="1:11" x14ac:dyDescent="0.25">
      <c r="A40" s="24" t="str">
        <f t="shared" si="0"/>
        <v/>
      </c>
      <c r="B40" s="25"/>
      <c r="C40" s="25"/>
      <c r="D40" s="25"/>
      <c r="E40" s="26"/>
      <c r="F40" s="27" t="str">
        <f>IF(OR(Employee!$B$5="",NOT(ISNUMBER(E40))),"",Employee!$B$5+E40)</f>
        <v/>
      </c>
      <c r="G40" s="28"/>
      <c r="H40" s="29"/>
      <c r="I40" s="30" t="str">
        <f t="shared" ca="1" si="1"/>
        <v/>
      </c>
      <c r="J40" s="31" t="str">
        <f ca="1">IF(C40="","",IF(G40="Not applicable","",IF(G40="Complete",IF(H40="","Add date",""),IF(F40="","",IF(F40&lt;TODAY(),"Overdue",IF(F40&lt;=TODAY()+Lists!$F$5,"Due soon",""))))))</f>
        <v/>
      </c>
      <c r="K40" s="32"/>
    </row>
    <row r="41" spans="1:11" x14ac:dyDescent="0.25">
      <c r="A41" s="24" t="str">
        <f t="shared" si="0"/>
        <v/>
      </c>
      <c r="B41" s="25"/>
      <c r="C41" s="25"/>
      <c r="D41" s="25"/>
      <c r="E41" s="26"/>
      <c r="F41" s="27" t="str">
        <f>IF(OR(Employee!$B$5="",NOT(ISNUMBER(E41))),"",Employee!$B$5+E41)</f>
        <v/>
      </c>
      <c r="G41" s="28"/>
      <c r="H41" s="29"/>
      <c r="I41" s="30" t="str">
        <f t="shared" ca="1" si="1"/>
        <v/>
      </c>
      <c r="J41" s="31" t="str">
        <f ca="1">IF(C41="","",IF(G41="Not applicable","",IF(G41="Complete",IF(H41="","Add date",""),IF(F41="","",IF(F41&lt;TODAY(),"Overdue",IF(F41&lt;=TODAY()+Lists!$F$5,"Due soon",""))))))</f>
        <v/>
      </c>
      <c r="K41" s="32"/>
    </row>
    <row r="42" spans="1:11" x14ac:dyDescent="0.25">
      <c r="A42" s="24" t="str">
        <f t="shared" si="0"/>
        <v/>
      </c>
      <c r="B42" s="25"/>
      <c r="C42" s="25"/>
      <c r="D42" s="25"/>
      <c r="E42" s="26"/>
      <c r="F42" s="27" t="str">
        <f>IF(OR(Employee!$B$5="",NOT(ISNUMBER(E42))),"",Employee!$B$5+E42)</f>
        <v/>
      </c>
      <c r="G42" s="28"/>
      <c r="H42" s="29"/>
      <c r="I42" s="30" t="str">
        <f t="shared" ca="1" si="1"/>
        <v/>
      </c>
      <c r="J42" s="31" t="str">
        <f ca="1">IF(C42="","",IF(G42="Not applicable","",IF(G42="Complete",IF(H42="","Add date",""),IF(F42="","",IF(F42&lt;TODAY(),"Overdue",IF(F42&lt;=TODAY()+Lists!$F$5,"Due soon",""))))))</f>
        <v/>
      </c>
      <c r="K42" s="32"/>
    </row>
    <row r="43" spans="1:11" x14ac:dyDescent="0.25">
      <c r="A43" s="24" t="str">
        <f t="shared" si="0"/>
        <v/>
      </c>
      <c r="B43" s="25"/>
      <c r="C43" s="25"/>
      <c r="D43" s="25"/>
      <c r="E43" s="26"/>
      <c r="F43" s="27" t="str">
        <f>IF(OR(Employee!$B$5="",NOT(ISNUMBER(E43))),"",Employee!$B$5+E43)</f>
        <v/>
      </c>
      <c r="G43" s="28"/>
      <c r="H43" s="29"/>
      <c r="I43" s="30" t="str">
        <f t="shared" ca="1" si="1"/>
        <v/>
      </c>
      <c r="J43" s="31" t="str">
        <f ca="1">IF(C43="","",IF(G43="Not applicable","",IF(G43="Complete",IF(H43="","Add date",""),IF(F43="","",IF(F43&lt;TODAY(),"Overdue",IF(F43&lt;=TODAY()+Lists!$F$5,"Due soon",""))))))</f>
        <v/>
      </c>
      <c r="K43" s="32"/>
    </row>
    <row r="44" spans="1:11" x14ac:dyDescent="0.25">
      <c r="A44" s="33" t="str">
        <f t="shared" si="0"/>
        <v/>
      </c>
      <c r="B44" s="34"/>
      <c r="C44" s="34"/>
      <c r="D44" s="34"/>
      <c r="E44" s="35"/>
      <c r="F44" s="36" t="str">
        <f>IF(OR(Employee!$B$5="",NOT(ISNUMBER(E44))),"",Employee!$B$5+E44)</f>
        <v/>
      </c>
      <c r="G44" s="37"/>
      <c r="H44" s="38"/>
      <c r="I44" s="39" t="str">
        <f t="shared" ca="1" si="1"/>
        <v/>
      </c>
      <c r="J44" s="40" t="str">
        <f ca="1">IF(C44="","",IF(G44="Not applicable","",IF(G44="Complete",IF(H44="","Add date",""),IF(F44="","",IF(F44&lt;TODAY(),"Overdue",IF(F44&lt;=TODAY()+Lists!$F$5,"Due soon",""))))))</f>
        <v/>
      </c>
      <c r="K44" s="41"/>
    </row>
  </sheetData>
  <conditionalFormatting sqref="B5:D44">
    <cfRule type="expression" dxfId="16" priority="4">
      <formula>OR($G5="Complete",$G5="Not applicable")</formula>
    </cfRule>
  </conditionalFormatting>
  <conditionalFormatting sqref="C5:C44">
    <cfRule type="expression" dxfId="15" priority="5">
      <formula>$G5="Complete"</formula>
    </cfRule>
  </conditionalFormatting>
  <conditionalFormatting sqref="F5:F44">
    <cfRule type="expression" dxfId="14" priority="6">
      <formula>$J5="Overdue"</formula>
    </cfRule>
    <cfRule type="expression" dxfId="13" priority="7">
      <formula>$J5="Due soon"</formula>
    </cfRule>
  </conditionalFormatting>
  <conditionalFormatting sqref="G5:G44">
    <cfRule type="expression" dxfId="12" priority="1">
      <formula>$G5="Complete"</formula>
    </cfRule>
    <cfRule type="expression" dxfId="11" priority="2">
      <formula>$G5="In progress"</formula>
    </cfRule>
    <cfRule type="expression" dxfId="10" priority="3">
      <formula>$G5="Not applicable"</formula>
    </cfRule>
  </conditionalFormatting>
  <conditionalFormatting sqref="H5:H44">
    <cfRule type="expression" dxfId="9" priority="12">
      <formula>$J5="Add date"</formula>
    </cfRule>
  </conditionalFormatting>
  <conditionalFormatting sqref="I5:I44">
    <cfRule type="expression" dxfId="8" priority="8">
      <formula>AND(ISNUMBER($I5),$I5&gt;0)</formula>
    </cfRule>
  </conditionalFormatting>
  <conditionalFormatting sqref="J5:J44">
    <cfRule type="expression" dxfId="7" priority="9">
      <formula>$J5="Overdue"</formula>
    </cfRule>
    <cfRule type="expression" dxfId="6" priority="10">
      <formula>$J5="Due soon"</formula>
    </cfRule>
    <cfRule type="expression" dxfId="5" priority="11">
      <formula>$J5="Add date"</formula>
    </cfRule>
  </conditionalFormatting>
  <dataValidations count="2">
    <dataValidation type="whole" allowBlank="1" showInputMessage="1" showErrorMessage="1" errorTitle="Days from start" error="Enter a whole number of days (negative = before the start date)." sqref="E5:E44" xr:uid="{43FCE271-3490-4C9B-8D7A-375248295FEC}">
      <formula1>-365</formula1>
      <formula2>365</formula2>
    </dataValidation>
    <dataValidation type="date" operator="greaterThan" allowBlank="1" showInputMessage="1" showErrorMessage="1" errorTitle="Date completed" error="Enter a valid date." sqref="H5:H44" xr:uid="{BE3D881C-ABEF-43A2-8A54-D1BBBEFC241F}">
      <formula1>36526</formula1>
    </dataValidation>
  </dataValidations>
  <printOptions horizontalCentered="1"/>
  <pageMargins left="0.5" right="0.5" top="0.6" bottom="0.6" header="0.3" footer="0.3"/>
  <pageSetup scale="52" fitToHeight="0" orientation="landscape" r:id="rId1"/>
  <headerFooter>
    <oddFooter>&amp;C&amp;A  |  Page &amp;P of &amp;N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FF4FFCB-387A-48D1-A352-2D23872EA30C}">
          <x14:formula1>
            <xm:f>Lists!$A$5:$A$8</xm:f>
          </x14:formula1>
          <xm:sqref>G5:G44</xm:sqref>
        </x14:dataValidation>
        <x14:dataValidation type="list" allowBlank="1" showInputMessage="1" showErrorMessage="1" xr:uid="{70921D47-0779-4E97-A41E-595083FF46BF}">
          <x14:formula1>
            <xm:f>Lists!$B$5:$B$9</xm:f>
          </x14:formula1>
          <xm:sqref>D5:D44</xm:sqref>
        </x14:dataValidation>
        <x14:dataValidation type="list" allowBlank="1" showInputMessage="1" showErrorMessage="1" xr:uid="{5B2C25F3-518C-42BF-99B9-5429FC58E8FD}">
          <x14:formula1>
            <xm:f>Lists!$C$5:$C$10</xm:f>
          </x14:formula1>
          <xm:sqref>B5:B44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2B134"/>
    <pageSetUpPr fitToPage="1"/>
  </sheetPr>
  <dimension ref="A1:G43"/>
  <sheetViews>
    <sheetView showGridLines="0" workbookViewId="0"/>
  </sheetViews>
  <sheetFormatPr defaultRowHeight="15" x14ac:dyDescent="0.25"/>
  <cols>
    <col min="1" max="7" width="20.5703125" style="2" customWidth="1"/>
  </cols>
  <sheetData>
    <row r="1" spans="1:7" ht="50.1" customHeight="1" x14ac:dyDescent="0.25">
      <c r="A1" s="82" t="s">
        <v>86</v>
      </c>
    </row>
    <row r="2" spans="1:7" x14ac:dyDescent="0.25">
      <c r="A2" s="3" t="str">
        <f ca="1">IF(Employee!$B$5="","Enter the start date on the Employee tab","Employee: "&amp;IF(Employee!$B$6="","(not entered)",Employee!$B$6)&amp;"   |   Start date: "&amp;TEXT(Employee!$B$5,"d mmm yyyy")&amp;"   |   Updated "&amp;TEXT(TODAY(),"d mmm yyyy"))</f>
        <v>Employee: (not entered)   |   Start date: 5 Oct 2026   |   Updated 7 Oct 2026</v>
      </c>
    </row>
    <row r="3" spans="1:7" ht="15.75" thickBot="1" x14ac:dyDescent="0.3"/>
    <row r="4" spans="1:7" ht="21.95" customHeight="1" thickTop="1" x14ac:dyDescent="0.25">
      <c r="A4" s="47" t="s">
        <v>87</v>
      </c>
      <c r="B4" s="47" t="s">
        <v>88</v>
      </c>
      <c r="C4" s="47" t="s">
        <v>89</v>
      </c>
      <c r="D4" s="47" t="s">
        <v>90</v>
      </c>
      <c r="E4" s="47" t="s">
        <v>91</v>
      </c>
      <c r="F4" s="47" t="s">
        <v>92</v>
      </c>
      <c r="G4" s="48" t="s">
        <v>93</v>
      </c>
    </row>
    <row r="5" spans="1:7" ht="42" customHeight="1" x14ac:dyDescent="0.25">
      <c r="A5" s="42">
        <f>G16</f>
        <v>0</v>
      </c>
      <c r="B5" s="45">
        <f>B16</f>
        <v>24</v>
      </c>
      <c r="C5" s="45">
        <f>C16</f>
        <v>0</v>
      </c>
      <c r="D5" s="45">
        <f>D16</f>
        <v>0</v>
      </c>
      <c r="E5" s="45">
        <f>E16</f>
        <v>24</v>
      </c>
      <c r="F5" s="45">
        <f ca="1">F16</f>
        <v>8</v>
      </c>
      <c r="G5" s="46">
        <f ca="1">COUNTIFS(OnboardingChecklist[Alert],"Due soon")</f>
        <v>5</v>
      </c>
    </row>
    <row r="6" spans="1:7" ht="20.100000000000001" customHeight="1" x14ac:dyDescent="0.25">
      <c r="A6" s="43" t="str">
        <f>C16&amp;" of "&amp;B16&amp;" tasks"</f>
        <v>0 of 24 tasks</v>
      </c>
      <c r="B6" s="43" t="s">
        <v>94</v>
      </c>
      <c r="C6" s="43"/>
      <c r="D6" s="43"/>
      <c r="E6" s="43"/>
      <c r="F6" s="43" t="s">
        <v>95</v>
      </c>
      <c r="G6" s="44" t="str">
        <f>"next "&amp;Lists!$F$5&amp;" days"</f>
        <v>next 7 days</v>
      </c>
    </row>
    <row r="8" spans="1:7" x14ac:dyDescent="0.25">
      <c r="A8" s="19" t="s">
        <v>96</v>
      </c>
    </row>
    <row r="9" spans="1:7" ht="24" customHeight="1" x14ac:dyDescent="0.25">
      <c r="A9" s="49" t="s">
        <v>21</v>
      </c>
      <c r="B9" s="50" t="s">
        <v>63</v>
      </c>
      <c r="C9" s="50" t="str">
        <f>Lists!$A$7</f>
        <v>Complete</v>
      </c>
      <c r="D9" s="50" t="str">
        <f>Lists!$A$6</f>
        <v>In progress</v>
      </c>
      <c r="E9" s="50" t="s">
        <v>31</v>
      </c>
      <c r="F9" s="50" t="s">
        <v>97</v>
      </c>
      <c r="G9" s="51" t="s">
        <v>65</v>
      </c>
    </row>
    <row r="10" spans="1:7" ht="21.95" customHeight="1" x14ac:dyDescent="0.25">
      <c r="A10" s="52" t="str">
        <f>Lists!$C$5</f>
        <v>Before day 1</v>
      </c>
      <c r="B10" s="53">
        <f>COUNTIFS(OnboardingChecklist[Phase],$A10,OnboardingChecklist[Task],"&lt;&gt;",OnboardingChecklist[Status],"&lt;&gt;"&amp;Lists!$A$8)</f>
        <v>4</v>
      </c>
      <c r="C10" s="53">
        <f>COUNTIFS(OnboardingChecklist[Phase],$A10,OnboardingChecklist[Status],C$9)</f>
        <v>0</v>
      </c>
      <c r="D10" s="53">
        <f>COUNTIFS(OnboardingChecklist[Phase],$A10,OnboardingChecklist[Status],D$9)</f>
        <v>0</v>
      </c>
      <c r="E10" s="53">
        <f t="shared" ref="E10:E15" si="0">B10-C10-D10</f>
        <v>4</v>
      </c>
      <c r="F10" s="53">
        <f ca="1">COUNTIFS(OnboardingChecklist[Phase],$A10,OnboardingChecklist[Alert],"Overdue")</f>
        <v>4</v>
      </c>
      <c r="G10" s="54">
        <f t="shared" ref="G10:G16" si="1">IF(B10=0,"",C10/B10)</f>
        <v>0</v>
      </c>
    </row>
    <row r="11" spans="1:7" ht="21.95" customHeight="1" x14ac:dyDescent="0.25">
      <c r="A11" s="52" t="str">
        <f>Lists!$C$6</f>
        <v>Day 1</v>
      </c>
      <c r="B11" s="53">
        <f>COUNTIFS(OnboardingChecklist[Phase],$A11,OnboardingChecklist[Task],"&lt;&gt;",OnboardingChecklist[Status],"&lt;&gt;"&amp;Lists!$A$8)</f>
        <v>4</v>
      </c>
      <c r="C11" s="53">
        <f>COUNTIFS(OnboardingChecklist[Phase],$A11,OnboardingChecklist[Status],C$9)</f>
        <v>0</v>
      </c>
      <c r="D11" s="53">
        <f>COUNTIFS(OnboardingChecklist[Phase],$A11,OnboardingChecklist[Status],D$9)</f>
        <v>0</v>
      </c>
      <c r="E11" s="53">
        <f t="shared" si="0"/>
        <v>4</v>
      </c>
      <c r="F11" s="53">
        <f ca="1">COUNTIFS(OnboardingChecklist[Phase],$A11,OnboardingChecklist[Alert],"Overdue")</f>
        <v>4</v>
      </c>
      <c r="G11" s="54">
        <f t="shared" si="1"/>
        <v>0</v>
      </c>
    </row>
    <row r="12" spans="1:7" ht="21.95" customHeight="1" x14ac:dyDescent="0.25">
      <c r="A12" s="52" t="str">
        <f>Lists!$C$7</f>
        <v>Week 1</v>
      </c>
      <c r="B12" s="53">
        <f>COUNTIFS(OnboardingChecklist[Phase],$A12,OnboardingChecklist[Task],"&lt;&gt;",OnboardingChecklist[Status],"&lt;&gt;"&amp;Lists!$A$8)</f>
        <v>5</v>
      </c>
      <c r="C12" s="53">
        <f>COUNTIFS(OnboardingChecklist[Phase],$A12,OnboardingChecklist[Status],C$9)</f>
        <v>0</v>
      </c>
      <c r="D12" s="53">
        <f>COUNTIFS(OnboardingChecklist[Phase],$A12,OnboardingChecklist[Status],D$9)</f>
        <v>0</v>
      </c>
      <c r="E12" s="53">
        <f t="shared" si="0"/>
        <v>5</v>
      </c>
      <c r="F12" s="53">
        <f ca="1">COUNTIFS(OnboardingChecklist[Phase],$A12,OnboardingChecklist[Alert],"Overdue")</f>
        <v>0</v>
      </c>
      <c r="G12" s="54">
        <f t="shared" si="1"/>
        <v>0</v>
      </c>
    </row>
    <row r="13" spans="1:7" ht="21.95" customHeight="1" x14ac:dyDescent="0.25">
      <c r="A13" s="52" t="str">
        <f>Lists!$C$8</f>
        <v>30 days</v>
      </c>
      <c r="B13" s="53">
        <f>COUNTIFS(OnboardingChecklist[Phase],$A13,OnboardingChecklist[Task],"&lt;&gt;",OnboardingChecklist[Status],"&lt;&gt;"&amp;Lists!$A$8)</f>
        <v>4</v>
      </c>
      <c r="C13" s="53">
        <f>COUNTIFS(OnboardingChecklist[Phase],$A13,OnboardingChecklist[Status],C$9)</f>
        <v>0</v>
      </c>
      <c r="D13" s="53">
        <f>COUNTIFS(OnboardingChecklist[Phase],$A13,OnboardingChecklist[Status],D$9)</f>
        <v>0</v>
      </c>
      <c r="E13" s="53">
        <f t="shared" si="0"/>
        <v>4</v>
      </c>
      <c r="F13" s="53">
        <f ca="1">COUNTIFS(OnboardingChecklist[Phase],$A13,OnboardingChecklist[Alert],"Overdue")</f>
        <v>0</v>
      </c>
      <c r="G13" s="54">
        <f t="shared" si="1"/>
        <v>0</v>
      </c>
    </row>
    <row r="14" spans="1:7" ht="21.95" customHeight="1" x14ac:dyDescent="0.25">
      <c r="A14" s="52" t="str">
        <f>Lists!$C$9</f>
        <v>60 days</v>
      </c>
      <c r="B14" s="53">
        <f>COUNTIFS(OnboardingChecklist[Phase],$A14,OnboardingChecklist[Task],"&lt;&gt;",OnboardingChecklist[Status],"&lt;&gt;"&amp;Lists!$A$8)</f>
        <v>3</v>
      </c>
      <c r="C14" s="53">
        <f>COUNTIFS(OnboardingChecklist[Phase],$A14,OnboardingChecklist[Status],C$9)</f>
        <v>0</v>
      </c>
      <c r="D14" s="53">
        <f>COUNTIFS(OnboardingChecklist[Phase],$A14,OnboardingChecklist[Status],D$9)</f>
        <v>0</v>
      </c>
      <c r="E14" s="53">
        <f t="shared" si="0"/>
        <v>3</v>
      </c>
      <c r="F14" s="53">
        <f ca="1">COUNTIFS(OnboardingChecklist[Phase],$A14,OnboardingChecklist[Alert],"Overdue")</f>
        <v>0</v>
      </c>
      <c r="G14" s="54">
        <f t="shared" si="1"/>
        <v>0</v>
      </c>
    </row>
    <row r="15" spans="1:7" ht="21.95" customHeight="1" x14ac:dyDescent="0.25">
      <c r="A15" s="55" t="str">
        <f>Lists!$C$10</f>
        <v>90 days</v>
      </c>
      <c r="B15" s="56">
        <f>COUNTIFS(OnboardingChecklist[Phase],$A15,OnboardingChecklist[Task],"&lt;&gt;",OnboardingChecklist[Status],"&lt;&gt;"&amp;Lists!$A$8)</f>
        <v>4</v>
      </c>
      <c r="C15" s="56">
        <f>COUNTIFS(OnboardingChecklist[Phase],$A15,OnboardingChecklist[Status],C$9)</f>
        <v>0</v>
      </c>
      <c r="D15" s="56">
        <f>COUNTIFS(OnboardingChecklist[Phase],$A15,OnboardingChecklist[Status],D$9)</f>
        <v>0</v>
      </c>
      <c r="E15" s="56">
        <f t="shared" si="0"/>
        <v>4</v>
      </c>
      <c r="F15" s="56">
        <f ca="1">COUNTIFS(OnboardingChecklist[Phase],$A15,OnboardingChecklist[Alert],"Overdue")</f>
        <v>0</v>
      </c>
      <c r="G15" s="57">
        <f t="shared" si="1"/>
        <v>0</v>
      </c>
    </row>
    <row r="16" spans="1:7" ht="21.95" customHeight="1" x14ac:dyDescent="0.25">
      <c r="A16" s="58" t="s">
        <v>66</v>
      </c>
      <c r="B16" s="59">
        <f>SUM(B10:B15)</f>
        <v>24</v>
      </c>
      <c r="C16" s="59">
        <f>SUM(C10:C15)</f>
        <v>0</v>
      </c>
      <c r="D16" s="59">
        <f>SUM(D10:D15)</f>
        <v>0</v>
      </c>
      <c r="E16" s="59">
        <f>SUM(E10:E15)</f>
        <v>24</v>
      </c>
      <c r="F16" s="59">
        <f ca="1">SUM(F10:F15)</f>
        <v>8</v>
      </c>
      <c r="G16" s="60">
        <f t="shared" si="1"/>
        <v>0</v>
      </c>
    </row>
    <row r="36" spans="1:6" x14ac:dyDescent="0.25">
      <c r="A36" s="19" t="s">
        <v>98</v>
      </c>
    </row>
    <row r="37" spans="1:6" ht="24" customHeight="1" x14ac:dyDescent="0.25">
      <c r="A37" s="49" t="s">
        <v>23</v>
      </c>
      <c r="B37" s="50" t="s">
        <v>99</v>
      </c>
      <c r="C37" s="50" t="str">
        <f>Lists!$A$7</f>
        <v>Complete</v>
      </c>
      <c r="D37" s="50" t="s">
        <v>100</v>
      </c>
      <c r="E37" s="50" t="s">
        <v>97</v>
      </c>
      <c r="F37" s="51" t="s">
        <v>101</v>
      </c>
    </row>
    <row r="38" spans="1:6" ht="21.95" customHeight="1" x14ac:dyDescent="0.25">
      <c r="A38" s="52" t="str">
        <f>Lists!$B$5</f>
        <v>HR</v>
      </c>
      <c r="B38" s="53">
        <f>COUNTIFS(OnboardingChecklist[Owner],$A38,OnboardingChecklist[Task],"&lt;&gt;",OnboardingChecklist[Status],"&lt;&gt;"&amp;Lists!$A$8)</f>
        <v>4</v>
      </c>
      <c r="C38" s="53">
        <f>COUNTIFS(OnboardingChecklist[Owner],$A38,OnboardingChecklist[Status],C$37)</f>
        <v>0</v>
      </c>
      <c r="D38" s="53">
        <f>B38-C38</f>
        <v>4</v>
      </c>
      <c r="E38" s="53">
        <f ca="1">COUNTIFS(OnboardingChecklist[Owner],$A38,OnboardingChecklist[Alert],E$37)</f>
        <v>1</v>
      </c>
      <c r="F38" s="61">
        <f ca="1">COUNTIFS(OnboardingChecklist[Owner],$A38,OnboardingChecklist[Alert],F$37)</f>
        <v>1</v>
      </c>
    </row>
    <row r="39" spans="1:6" ht="21.95" customHeight="1" x14ac:dyDescent="0.25">
      <c r="A39" s="52" t="str">
        <f>Lists!$B$6</f>
        <v>Manager</v>
      </c>
      <c r="B39" s="53">
        <f>COUNTIFS(OnboardingChecklist[Owner],$A39,OnboardingChecklist[Task],"&lt;&gt;",OnboardingChecklist[Status],"&lt;&gt;"&amp;Lists!$A$8)</f>
        <v>15</v>
      </c>
      <c r="C39" s="53">
        <f>COUNTIFS(OnboardingChecklist[Owner],$A39,OnboardingChecklist[Status],C$37)</f>
        <v>0</v>
      </c>
      <c r="D39" s="53">
        <f>B39-C39</f>
        <v>15</v>
      </c>
      <c r="E39" s="53">
        <f ca="1">COUNTIFS(OnboardingChecklist[Owner],$A39,OnboardingChecklist[Alert],E$37)</f>
        <v>4</v>
      </c>
      <c r="F39" s="61">
        <f ca="1">COUNTIFS(OnboardingChecklist[Owner],$A39,OnboardingChecklist[Alert],F$37)</f>
        <v>3</v>
      </c>
    </row>
    <row r="40" spans="1:6" ht="21.95" customHeight="1" x14ac:dyDescent="0.25">
      <c r="A40" s="52" t="str">
        <f>Lists!$B$7</f>
        <v>IT</v>
      </c>
      <c r="B40" s="53">
        <f>COUNTIFS(OnboardingChecklist[Owner],$A40,OnboardingChecklist[Task],"&lt;&gt;",OnboardingChecklist[Status],"&lt;&gt;"&amp;Lists!$A$8)</f>
        <v>2</v>
      </c>
      <c r="C40" s="53">
        <f>COUNTIFS(OnboardingChecklist[Owner],$A40,OnboardingChecklist[Status],C$37)</f>
        <v>0</v>
      </c>
      <c r="D40" s="53">
        <f>B40-C40</f>
        <v>2</v>
      </c>
      <c r="E40" s="53">
        <f ca="1">COUNTIFS(OnboardingChecklist[Owner],$A40,OnboardingChecklist[Alert],E$37)</f>
        <v>2</v>
      </c>
      <c r="F40" s="61">
        <f ca="1">COUNTIFS(OnboardingChecklist[Owner],$A40,OnboardingChecklist[Alert],F$37)</f>
        <v>0</v>
      </c>
    </row>
    <row r="41" spans="1:6" ht="21.95" customHeight="1" x14ac:dyDescent="0.25">
      <c r="A41" s="52" t="str">
        <f>Lists!$B$8</f>
        <v>Buddy</v>
      </c>
      <c r="B41" s="53">
        <f>COUNTIFS(OnboardingChecklist[Owner],$A41,OnboardingChecklist[Task],"&lt;&gt;",OnboardingChecklist[Status],"&lt;&gt;"&amp;Lists!$A$8)</f>
        <v>3</v>
      </c>
      <c r="C41" s="53">
        <f>COUNTIFS(OnboardingChecklist[Owner],$A41,OnboardingChecklist[Status],C$37)</f>
        <v>0</v>
      </c>
      <c r="D41" s="53">
        <f>B41-C41</f>
        <v>3</v>
      </c>
      <c r="E41" s="53">
        <f ca="1">COUNTIFS(OnboardingChecklist[Owner],$A41,OnboardingChecklist[Alert],E$37)</f>
        <v>1</v>
      </c>
      <c r="F41" s="61">
        <f ca="1">COUNTIFS(OnboardingChecklist[Owner],$A41,OnboardingChecklist[Alert],F$37)</f>
        <v>1</v>
      </c>
    </row>
    <row r="42" spans="1:6" ht="21.95" customHeight="1" x14ac:dyDescent="0.25">
      <c r="A42" s="55" t="str">
        <f>Lists!$B$9</f>
        <v>Employee</v>
      </c>
      <c r="B42" s="56">
        <f>COUNTIFS(OnboardingChecklist[Owner],$A42,OnboardingChecklist[Task],"&lt;&gt;",OnboardingChecklist[Status],"&lt;&gt;"&amp;Lists!$A$8)</f>
        <v>0</v>
      </c>
      <c r="C42" s="56">
        <f>COUNTIFS(OnboardingChecklist[Owner],$A42,OnboardingChecklist[Status],C$37)</f>
        <v>0</v>
      </c>
      <c r="D42" s="56">
        <f>B42-C42</f>
        <v>0</v>
      </c>
      <c r="E42" s="56">
        <f>COUNTIFS(OnboardingChecklist[Owner],$A42,OnboardingChecklist[Alert],E$37)</f>
        <v>0</v>
      </c>
      <c r="F42" s="62">
        <f>COUNTIFS(OnboardingChecklist[Owner],$A42,OnboardingChecklist[Alert],F$37)</f>
        <v>0</v>
      </c>
    </row>
    <row r="43" spans="1:6" ht="21.95" customHeight="1" x14ac:dyDescent="0.25">
      <c r="A43" s="58" t="s">
        <v>102</v>
      </c>
      <c r="B43" s="59">
        <f>SUM(B38:B42)</f>
        <v>24</v>
      </c>
      <c r="C43" s="59">
        <f>SUM(C38:C42)</f>
        <v>0</v>
      </c>
      <c r="D43" s="59">
        <f>SUM(D38:D42)</f>
        <v>24</v>
      </c>
      <c r="E43" s="59">
        <f ca="1">SUM(E38:E42)</f>
        <v>8</v>
      </c>
      <c r="F43" s="63">
        <f ca="1">SUM(F38:F42)</f>
        <v>5</v>
      </c>
    </row>
  </sheetData>
  <conditionalFormatting sqref="E38:E42">
    <cfRule type="expression" dxfId="4" priority="4">
      <formula>E38&gt;0</formula>
    </cfRule>
  </conditionalFormatting>
  <conditionalFormatting sqref="F5">
    <cfRule type="expression" dxfId="3" priority="1">
      <formula>$F$5&gt;0</formula>
    </cfRule>
  </conditionalFormatting>
  <conditionalFormatting sqref="F10:F15">
    <cfRule type="expression" dxfId="2" priority="3">
      <formula>F10&gt;0</formula>
    </cfRule>
  </conditionalFormatting>
  <conditionalFormatting sqref="F38:F42">
    <cfRule type="expression" dxfId="1" priority="5">
      <formula>F38&gt;0</formula>
    </cfRule>
  </conditionalFormatting>
  <conditionalFormatting sqref="G5">
    <cfRule type="expression" dxfId="0" priority="2">
      <formula>$G$5&gt;0</formula>
    </cfRule>
  </conditionalFormatting>
  <conditionalFormatting sqref="G10:G15">
    <cfRule type="dataBar" priority="6">
      <dataBar>
        <cfvo type="num" val="0"/>
        <cfvo type="num" val="1"/>
        <color rgb="FF8FBF9F"/>
      </dataBar>
      <extLst>
        <ext xmlns:x14="http://schemas.microsoft.com/office/spreadsheetml/2009/9/main" uri="{B025F937-C7B1-47D3-B67F-A62EFF666E3E}">
          <x14:id>{03F9378D-D8E7-45FD-AD93-ADC990DB3615}</x14:id>
        </ext>
      </extLst>
    </cfRule>
  </conditionalFormatting>
  <printOptions horizontalCentered="1"/>
  <pageMargins left="0.5" right="0.5" top="0.6" bottom="0.6" header="0.3" footer="0.3"/>
  <pageSetup paperSize="0" fitToHeight="0" orientation="landscape" horizontalDpi="0" verticalDpi="0" copies="0"/>
  <headerFooter>
    <oddFooter>&amp;C&amp;A  |  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3F9378D-D8E7-45FD-AD93-ADC990DB3615}">
            <x14:dataBar minLength="0" maxLength="100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G10:G15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21C1D-17FD-4257-9B5D-8666638940FF}">
  <sheetPr>
    <tabColor rgb="FF7F8C9B"/>
    <pageSetUpPr fitToPage="1"/>
  </sheetPr>
  <dimension ref="A1:H10"/>
  <sheetViews>
    <sheetView showGridLines="0" workbookViewId="0"/>
  </sheetViews>
  <sheetFormatPr defaultRowHeight="15" x14ac:dyDescent="0.25"/>
  <cols>
    <col min="1" max="1" width="21" style="2" customWidth="1"/>
    <col min="2" max="2" width="19" style="2" customWidth="1"/>
    <col min="3" max="3" width="21" style="2" customWidth="1"/>
    <col min="4" max="4" width="4.5703125" style="2" customWidth="1"/>
    <col min="5" max="5" width="30.42578125" style="2" customWidth="1"/>
    <col min="6" max="6" width="15.28515625" style="2" customWidth="1"/>
    <col min="7" max="8" width="9.140625" style="2"/>
  </cols>
  <sheetData>
    <row r="1" spans="1:6" ht="50.1" customHeight="1" x14ac:dyDescent="0.25">
      <c r="A1" s="82" t="s">
        <v>67</v>
      </c>
    </row>
    <row r="2" spans="1:6" x14ac:dyDescent="0.25">
      <c r="A2" s="3" t="s">
        <v>68</v>
      </c>
    </row>
    <row r="4" spans="1:6" ht="21.95" customHeight="1" x14ac:dyDescent="0.25">
      <c r="A4" s="4" t="s">
        <v>26</v>
      </c>
      <c r="B4" s="4" t="s">
        <v>23</v>
      </c>
      <c r="C4" s="4" t="s">
        <v>21</v>
      </c>
      <c r="E4" s="4" t="s">
        <v>72</v>
      </c>
      <c r="F4" s="4" t="s">
        <v>73</v>
      </c>
    </row>
    <row r="5" spans="1:6" x14ac:dyDescent="0.25">
      <c r="A5" s="6" t="s">
        <v>31</v>
      </c>
      <c r="B5" s="6" t="s">
        <v>40</v>
      </c>
      <c r="C5" s="6" t="s">
        <v>29</v>
      </c>
      <c r="E5" s="5" t="s">
        <v>74</v>
      </c>
      <c r="F5" s="7">
        <v>7</v>
      </c>
    </row>
    <row r="6" spans="1:6" x14ac:dyDescent="0.25">
      <c r="A6" s="6" t="s">
        <v>69</v>
      </c>
      <c r="B6" s="6" t="s">
        <v>10</v>
      </c>
      <c r="C6" s="6" t="s">
        <v>36</v>
      </c>
      <c r="F6" s="8"/>
    </row>
    <row r="7" spans="1:6" ht="21.95" customHeight="1" x14ac:dyDescent="0.25">
      <c r="A7" s="6" t="s">
        <v>64</v>
      </c>
      <c r="B7" s="6" t="s">
        <v>33</v>
      </c>
      <c r="C7" s="6" t="s">
        <v>43</v>
      </c>
      <c r="E7" s="4" t="s">
        <v>75</v>
      </c>
      <c r="F7" s="9" t="s">
        <v>76</v>
      </c>
    </row>
    <row r="8" spans="1:6" x14ac:dyDescent="0.25">
      <c r="A8" s="6" t="s">
        <v>70</v>
      </c>
      <c r="B8" s="6" t="s">
        <v>38</v>
      </c>
      <c r="C8" s="6" t="s">
        <v>49</v>
      </c>
      <c r="E8" s="6" t="s">
        <v>77</v>
      </c>
      <c r="F8" s="7">
        <v>30</v>
      </c>
    </row>
    <row r="9" spans="1:6" x14ac:dyDescent="0.25">
      <c r="A9" s="5"/>
      <c r="B9" s="6" t="s">
        <v>71</v>
      </c>
      <c r="C9" s="6" t="s">
        <v>54</v>
      </c>
      <c r="E9" s="6" t="s">
        <v>78</v>
      </c>
      <c r="F9" s="7">
        <v>60</v>
      </c>
    </row>
    <row r="10" spans="1:6" x14ac:dyDescent="0.25">
      <c r="A10" s="5"/>
      <c r="B10" s="5"/>
      <c r="C10" s="6" t="s">
        <v>58</v>
      </c>
      <c r="E10" s="6" t="s">
        <v>79</v>
      </c>
      <c r="F10" s="7">
        <v>90</v>
      </c>
    </row>
  </sheetData>
  <printOptions horizontalCentered="1"/>
  <pageMargins left="0.5" right="0.5" top="0.6" bottom="0.6" header="0.3" footer="0.3"/>
  <pageSetup paperSize="0" fitToHeight="0" orientation="portrait" horizontalDpi="0" verticalDpi="0" copies="0"/>
  <headerFooter>
    <oddFooter>&amp;C&amp;A  |  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How-To</vt:lpstr>
      <vt:lpstr>Employee</vt:lpstr>
      <vt:lpstr>Checklist</vt:lpstr>
      <vt:lpstr>Dashboard</vt:lpstr>
      <vt:lpstr>Lists</vt:lpstr>
      <vt:lpstr>Checklist!Print_Titles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2026-09-30T06:04:31Z</dcterms:created>
  <dcterms:modified xsi:type="dcterms:W3CDTF">2026-10-08T03:40:03Z</dcterms:modified>
</cp:coreProperties>
</file>