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58314516-BF32-4B87-AEFC-3D5FA97212A1}" xr6:coauthVersionLast="47" xr6:coauthVersionMax="47" xr10:uidLastSave="{00000000-0000-0000-0000-000000000000}"/>
  <bookViews>
    <workbookView xWindow="4380" yWindow="2115" windowWidth="21600" windowHeight="11475" xr2:uid="{00000000-000D-0000-FFFF-FFFF00000000}"/>
  </bookViews>
  <sheets>
    <sheet name="How-To" sheetId="1" r:id="rId1"/>
    <sheet name="Pareto Data" sheetId="2" r:id="rId2"/>
  </sheets>
  <definedNames>
    <definedName name="VitalFewThreshold">'Pareto Data'!$J$6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2" l="1"/>
  <c r="B11" i="2"/>
  <c r="B10" i="2"/>
  <c r="B3" i="2"/>
  <c r="K39" i="2"/>
  <c r="K40" i="2"/>
  <c r="K41" i="2"/>
  <c r="K42" i="2"/>
  <c r="K43" i="2"/>
  <c r="K44" i="2"/>
  <c r="K45" i="2"/>
  <c r="F41" i="2" a="1"/>
  <c r="E39" i="2"/>
  <c r="E40" i="2"/>
  <c r="E41" i="2"/>
  <c r="G41" i="2" s="1" a="1"/>
  <c r="E42" i="2"/>
  <c r="E43" i="2"/>
  <c r="E44" i="2"/>
  <c r="E45" i="2"/>
  <c r="G43" i="2" l="1" a="1"/>
  <c r="F43" i="2" a="1"/>
  <c r="G39" i="2" a="1"/>
  <c r="F39" i="2" a="1"/>
  <c r="J10" i="2" s="1"/>
  <c r="G40" i="2" a="1"/>
  <c r="F40" i="2" a="1"/>
  <c r="G45" i="2" a="1"/>
  <c r="H45" i="2" s="1"/>
  <c r="F45" i="2" a="1"/>
  <c r="H41" i="2"/>
  <c r="G42" i="2" a="1"/>
  <c r="F42" i="2" a="1"/>
  <c r="H43" i="2"/>
  <c r="F44" i="2" a="1"/>
  <c r="G44" i="2" a="1"/>
  <c r="I39" i="2" l="1"/>
  <c r="J39" i="2" s="1"/>
  <c r="H39" i="2"/>
  <c r="I43" i="2"/>
  <c r="J43" i="2" s="1"/>
  <c r="H40" i="2"/>
  <c r="I40" i="2"/>
  <c r="J40" i="2" s="1"/>
  <c r="I41" i="2"/>
  <c r="J41" i="2" s="1"/>
  <c r="B14" i="2"/>
  <c r="I45" i="2"/>
  <c r="J45" i="2" s="1"/>
  <c r="H42" i="2"/>
  <c r="I42" i="2"/>
  <c r="J42" i="2" s="1"/>
  <c r="H44" i="2"/>
  <c r="I44" i="2"/>
  <c r="J11" i="2"/>
  <c r="L40" i="2" l="1"/>
  <c r="M40" i="2"/>
  <c r="L41" i="2"/>
  <c r="M41" i="2"/>
  <c r="L43" i="2"/>
  <c r="M43" i="2"/>
  <c r="L45" i="2"/>
  <c r="M45" i="2"/>
  <c r="J44" i="2"/>
  <c r="L42" i="2"/>
  <c r="M42" i="2"/>
  <c r="G10" i="2"/>
  <c r="E10" i="2"/>
  <c r="M39" i="2"/>
  <c r="L39" i="2"/>
  <c r="L44" i="2" l="1"/>
  <c r="M44" i="2"/>
  <c r="B13" i="2" a="1"/>
  <c r="E11"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<sst xmlns="http://schemas.openxmlformats.org/spreadsheetml/2006/main" count="57" uniqueCount="55">
  <si>
    <t>What this workbook is for</t>
  </si>
  <si>
    <t>Related resources</t>
  </si>
  <si>
    <t>SixSigmaKaizen.com: Pareto Analysis Guide, and the free Pareto Chart Builder tool.</t>
  </si>
  <si>
    <t>PARETO ANALYSIS</t>
  </si>
  <si>
    <t>Category</t>
  </si>
  <si>
    <t>Count</t>
  </si>
  <si>
    <t>% of Total</t>
  </si>
  <si>
    <t>Cumulative %</t>
  </si>
  <si>
    <t>Missing fastener</t>
  </si>
  <si>
    <t>Scratched surface finish</t>
  </si>
  <si>
    <t>Misaligned bracket</t>
  </si>
  <si>
    <t>Wrong label applied</t>
  </si>
  <si>
    <t>Damaged packaging</t>
  </si>
  <si>
    <t>Incorrect part revision</t>
  </si>
  <si>
    <t>Other</t>
  </si>
  <si>
    <t>Assembly Line 3 Defect Analysis</t>
  </si>
  <si>
    <t>J. Rivera</t>
  </si>
  <si>
    <t>Raw Data Input</t>
  </si>
  <si>
    <t>Rank</t>
  </si>
  <si>
    <t>Vital Few?</t>
  </si>
  <si>
    <t>Color key</t>
  </si>
  <si>
    <t>Blue text</t>
  </si>
  <si>
    <t>Black text</t>
  </si>
  <si>
    <t>Yellow highlight</t>
  </si>
  <si>
    <t>Green highlight</t>
  </si>
  <si>
    <t>Threshold</t>
  </si>
  <si>
    <t>Chart: Vital few</t>
  </si>
  <si>
    <t>Chart: Other</t>
  </si>
  <si>
    <t>TITLE</t>
  </si>
  <si>
    <t>OWNER</t>
  </si>
  <si>
    <t>DATE</t>
  </si>
  <si>
    <t>VITAL-FEW THRESHOLD</t>
  </si>
  <si>
    <t>TOTAL COUNT</t>
  </si>
  <si>
    <t>VITAL-FEW CATEGORIES</t>
  </si>
  <si>
    <t>SHARE OF TOTAL FROM VITAL FEW</t>
  </si>
  <si>
    <t>LARGEST CATEGORY</t>
  </si>
  <si>
    <t>Sorted Pareto Analysis  (auto-sorted, descending by Count)</t>
  </si>
  <si>
    <t>Vital-few rule: a category is "vital" if the cumulative % before it is still below the threshold, so the category that crosses the line is included.</t>
  </si>
  <si>
    <t>PARETO ANALYSIS TEMPLATE</t>
  </si>
  <si>
    <t>Rank the causes of a problem, find the vital few, and chart the result — enter counts and everything else updates automatically.</t>
  </si>
  <si>
    <t>Pareto analysis ranks categories of a problem (defect types, complaint reasons, downtime causes) from most to least frequent, so a team can see which few categories account for most of the total — the 80/20 rule.</t>
  </si>
  <si>
    <t>How to use it</t>
  </si>
  <si>
    <t>On the Pareto Data sheet, fill in the Title, Owner and Date, and set the Vital-Few Threshold (default 80%).</t>
  </si>
  <si>
    <t>Enter each category and its count in the Raw Data Input table, in any order. Counts must be numbers of 0 or more.</t>
  </si>
  <si>
    <t>The Sorted Pareto Analysis table ranks categories by Count (descending) and calculates % of Total and Cumulative %.</t>
  </si>
  <si>
    <t>Rows flagged "Yes" in the Vital Few? column (highlighted green) are the categories needed to reach the threshold. The category that crosses the threshold is included.</t>
  </si>
  <si>
    <t>The summary cards, key finding and Pareto chart refresh automatically. Dark bars = vital few, light bars = the rest, red line = Cumulative %, dashed grey line = threshold.</t>
  </si>
  <si>
    <t>To add categories: type in the first empty row under Raw Data Input (the table grows). Then drag the corner handle of the Sorted Pareto Analysis table down by the same number of rows — formulas and the chart extend automatically.</t>
  </si>
  <si>
    <t>Read the status line under the key finding: ✔ means every raw category is ranked and totals reconcile; ⚠ means the two tables are different lengths.</t>
  </si>
  <si>
    <t>Grey italic text</t>
  </si>
  <si>
    <t>Input — type over these values with your own data.</t>
  </si>
  <si>
    <t>Formula — calculated automatically; do not overtype.</t>
  </si>
  <si>
    <t>Key assumption — review before relying on the results.</t>
  </si>
  <si>
    <t>Vital few — categories driving most of the total.</t>
  </si>
  <si>
    <t>Chart helper columns — split bar values into vital-few and other series for coloring; leave as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</si>
</sst>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quot;-&quot;"/>
    <numFmt numFmtId="166" formatCode="d\ mmm\ yyyy"/>
  </numFmts>
  <fonts count="19" x14ac:knownFonts="1">
    <font>
      <sz val="11"/>
      <color theme="1"/>
      <name val="Calibri"/>
      <family val="2"/>
      <scheme val="minor"/>
    </font>
    <font>
      <sz val="11"/>
      <color rgb="FF262626"/>
      <name val="Calibri"/>
      <scheme val="minor"/>
    </font>
    <font>
      <b/>
      <sz val="22"/>
      <color rgb="FFFFFFFF"/>
      <name val="Calibri"/>
      <scheme val="minor"/>
    </font>
    <font>
      <sz val="11"/>
      <color rgb="FFC9D8EE"/>
      <name val="Calibri"/>
      <scheme val="minor"/>
    </font>
    <font>
      <sz val="9"/>
      <color rgb="FF4D5B6B"/>
      <name val="Calibri"/>
      <scheme val="minor"/>
    </font>
    <font>
      <b/>
      <sz val="9"/>
      <color rgb="FF4D5B6B"/>
      <name val="Calibri"/>
      <scheme val="minor"/>
    </font>
    <font>
      <sz val="11"/>
      <color rgb="FF0000FF"/>
      <name val="Calibri"/>
      <scheme val="minor"/>
    </font>
    <font>
      <b/>
      <sz val="11"/>
      <color rgb="FF0000FF"/>
      <name val="Calibri"/>
      <scheme val="minor"/>
    </font>
    <font>
      <i/>
      <sz val="9"/>
      <color rgb="FF4D5B6B"/>
      <name val="Calibri"/>
      <scheme val="minor"/>
    </font>
    <font>
      <b/>
      <sz val="22"/>
      <color rgb="FF153F8A"/>
      <name val="Calibri"/>
      <scheme val="minor"/>
    </font>
    <font>
      <b/>
      <sz val="16"/>
      <color rgb="FF153F8A"/>
      <name val="Calibri"/>
      <scheme val="minor"/>
    </font>
    <font>
      <b/>
      <sz val="11"/>
      <color rgb="FF1F3864"/>
      <name val="Calibri"/>
      <scheme val="minor"/>
    </font>
    <font>
      <b/>
      <sz val="12"/>
      <color rgb="FF153F8A"/>
      <name val="Calibri"/>
      <scheme val="minor"/>
    </font>
    <font>
      <b/>
      <sz val="11"/>
      <color rgb="FFFFFFFF"/>
      <name val="Calibri"/>
      <scheme val="minor"/>
    </font>
    <font>
      <b/>
      <i/>
      <sz val="9"/>
      <color rgb="FFFFFFFF"/>
      <name val="Calibri"/>
      <scheme val="minor"/>
    </font>
    <font>
      <i/>
      <sz val="10"/>
      <color rgb="FF7F7F7F"/>
      <name val="Calibri"/>
      <scheme val="minor"/>
    </font>
    <font>
      <b/>
      <sz val="13"/>
      <color rgb="FF153F8A"/>
      <name val="Calibri"/>
      <scheme val="minor"/>
    </font>
    <font>
      <b/>
      <sz val="11"/>
      <color rgb="FF000000"/>
      <name val="Calibri"/>
      <scheme val="minor"/>
    </font>
    <font>
      <b/>
      <i/>
      <sz val="11"/>
      <color rgb="FF7F7F7F"/>
      <name val="Calibri"/>
      <scheme val="minor"/>
    </font>
  </fonts>
  <fills count="8">
    <fill>
      <patternFill patternType="none"/>
    </fill>
    <fill>
      <patternFill patternType="gray125"/>
    </fill>
    <fill>
      <patternFill patternType="solid">
        <fgColor rgb="FFFFFF00"/>
        <bgColor indexed="64"/>
      </patternFill>
    </fill>
    <fill>
      <patternFill patternType="solid">
        <fgColor rgb="FF153F8A"/>
        <bgColor indexed="64"/>
      </patternFill>
    </fill>
    <fill>
      <patternFill patternType="solid">
        <fgColor rgb="FFE2EFDA"/>
        <bgColor indexed="64"/>
      </patternFill>
    </fill>
    <fill>
      <patternFill patternType="solid">
        <fgColor rgb="FFEEF3FA"/>
        <bgColor indexed="64"/>
      </patternFill>
    </fill>
    <fill>
      <patternFill patternType="solid">
        <fgColor rgb="FFF2F6FB"/>
        <bgColor indexed="64"/>
      </patternFill>
    </fill>
    <fill>
      <patternFill patternType="solid">
        <fgColor rgb="FF7F8FA6"/>
        <bgColor indexed="64"/>
      </patternFill>
    </fill>
  </fills>
  <borders count="14">
    <border>
      <left/>
      <right/>
      <top/>
      <bottom/>
      <diagonal/>
    </border>
    <border>
      <left style="thin">
        <color rgb="FFB9C5D6"/>
      </left>
      <right style="thin">
        <color rgb="FFB9C5D6"/>
      </right>
      <top style="thin">
        <color rgb="FFB9C5D6"/>
      </top>
      <bottom style="thin">
        <color rgb="FFB9C5D6"/>
      </bottom>
      <diagonal/>
    </border>
    <border>
      <left/>
      <right/>
      <top/>
      <bottom style="thin">
        <color rgb="FF95B3D7"/>
      </bottom>
      <diagonal/>
    </border>
    <border>
      <left/>
      <right/>
      <top style="thick">
        <color rgb="FF153F8A"/>
      </top>
      <bottom/>
      <diagonal/>
    </border>
    <border>
      <left style="thick">
        <color rgb="FFFFFFFF"/>
      </left>
      <right/>
      <top style="thick">
        <color rgb="FF153F8A"/>
      </top>
      <bottom/>
      <diagonal/>
    </border>
    <border>
      <left style="thick">
        <color rgb="FFFFFFFF"/>
      </left>
      <right/>
      <top/>
      <bottom/>
      <diagonal/>
    </border>
    <border>
      <left/>
      <right/>
      <top/>
      <bottom style="medium">
        <color rgb="FF153F8A"/>
      </bottom>
      <diagonal/>
    </border>
    <border>
      <left/>
      <right/>
      <top style="medium">
        <color rgb="FF153F8A"/>
      </top>
      <bottom/>
      <diagonal/>
    </border>
    <border>
      <left/>
      <right/>
      <top/>
      <bottom style="thin">
        <color rgb="FFB9C5D6"/>
      </bottom>
      <diagonal/>
    </border>
    <border>
      <left/>
      <right/>
      <top style="thin">
        <color rgb="FFB9C5D6"/>
      </top>
      <bottom style="thin">
        <color rgb="FFB9C5D6"/>
      </bottom>
      <diagonal/>
    </border>
    <border>
      <left/>
      <right/>
      <top style="thin">
        <color rgb="FFB9C5D6"/>
      </top>
      <bottom/>
      <diagonal/>
    </border>
    <border>
      <left/>
      <right style="thick">
        <color rgb="FFFFFFFF"/>
      </right>
      <top/>
      <bottom/>
      <diagonal/>
    </border>
    <border>
      <left style="thin">
        <color rgb="FFB9C5D6"/>
      </left>
      <right style="thin">
        <color rgb="FFB9C5D6"/>
      </right>
      <top style="medium">
        <color rgb="FFB9C5D6"/>
      </top>
      <bottom/>
      <diagonal/>
    </border>
    <border>
      <left style="thin">
        <color rgb="FFB9C5D6"/>
      </left>
      <right style="thin">
        <color rgb="FFB9C5D6"/>
      </right>
      <top style="thin">
        <color rgb="FFB9C5D6"/>
      </top>
      <bottom/>
      <diagonal/>
    </border>
  </borders>
  <cellStyleXfs count="1">
    <xf numFmtId="0" fontId="0" fillId="0" borderId="0"/>
  </cellStyleXfs>
  <cellXfs count="55">
    <xf numFmtId="0" fontId="0" fillId="0" borderId="0" xfId="0"/>
    <xf numFmtId="0" fontId="1" fillId="0" borderId="0" xfId="0" applyFont="1" applyAlignment="1">
      <alignment vertical="center"/>
    </xf>
    <xf numFmtId="0" fontId="1" fillId="3"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0" fontId="5" fillId="0" borderId="0" xfId="0" applyFont="1" applyAlignment="1">
      <alignment vertical="center"/>
    </xf>
    <xf numFmtId="0" fontId="6" fillId="5" borderId="2" xfId="0" applyFont="1" applyFill="1" applyBorder="1" applyAlignment="1">
      <alignment vertical="center"/>
    </xf>
    <xf numFmtId="166" fontId="6" fillId="5" borderId="2" xfId="0" applyNumberFormat="1" applyFont="1" applyFill="1" applyBorder="1" applyAlignment="1">
      <alignment horizontal="left" vertical="center"/>
    </xf>
    <xf numFmtId="9" fontId="7" fillId="2" borderId="2" xfId="0" applyNumberFormat="1" applyFont="1" applyFill="1" applyBorder="1" applyAlignment="1">
      <alignment horizontal="center" vertical="center"/>
    </xf>
    <xf numFmtId="0" fontId="8" fillId="0" borderId="0" xfId="0" applyFont="1" applyAlignment="1">
      <alignment vertical="center"/>
    </xf>
    <xf numFmtId="0" fontId="1" fillId="6" borderId="0" xfId="0" applyFont="1" applyFill="1" applyAlignment="1">
      <alignment vertical="center"/>
    </xf>
    <xf numFmtId="0" fontId="1" fillId="6" borderId="3" xfId="0" applyFont="1" applyFill="1" applyBorder="1" applyAlignment="1">
      <alignment vertical="center"/>
    </xf>
    <xf numFmtId="0" fontId="5" fillId="6" borderId="4" xfId="0" applyFont="1" applyFill="1" applyBorder="1" applyAlignment="1">
      <alignment vertical="center"/>
    </xf>
    <xf numFmtId="0" fontId="4" fillId="6" borderId="5" xfId="0" applyFont="1" applyFill="1" applyBorder="1" applyAlignment="1">
      <alignment vertical="center"/>
    </xf>
    <xf numFmtId="0" fontId="12" fillId="0" borderId="0" xfId="0" applyFont="1" applyAlignment="1">
      <alignment vertical="center"/>
    </xf>
    <xf numFmtId="0" fontId="13" fillId="3" borderId="8" xfId="0" applyFont="1" applyFill="1" applyBorder="1" applyAlignment="1">
      <alignment vertical="center"/>
    </xf>
    <xf numFmtId="0" fontId="13" fillId="3" borderId="8" xfId="0" applyFont="1" applyFill="1" applyBorder="1" applyAlignment="1">
      <alignment horizontal="center" vertical="center"/>
    </xf>
    <xf numFmtId="0" fontId="6" fillId="0" borderId="9" xfId="0" applyFont="1" applyBorder="1" applyAlignment="1">
      <alignment vertical="center"/>
    </xf>
    <xf numFmtId="165" fontId="6" fillId="0" borderId="9" xfId="0" applyNumberFormat="1" applyFont="1" applyBorder="1" applyAlignment="1">
      <alignment horizontal="center" vertical="center"/>
    </xf>
    <xf numFmtId="0" fontId="6" fillId="0" borderId="10" xfId="0" applyFont="1" applyBorder="1" applyAlignment="1">
      <alignment vertical="center"/>
    </xf>
    <xf numFmtId="165" fontId="6" fillId="0" borderId="10" xfId="0" applyNumberFormat="1" applyFont="1" applyBorder="1" applyAlignment="1">
      <alignment horizontal="center" vertical="center"/>
    </xf>
    <xf numFmtId="0" fontId="14" fillId="7" borderId="8"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applyAlignment="1">
      <alignment vertical="center"/>
    </xf>
    <xf numFmtId="165" fontId="1" fillId="0" borderId="9" xfId="0" applyNumberFormat="1" applyFont="1" applyBorder="1" applyAlignment="1">
      <alignment horizontal="center" vertical="center"/>
    </xf>
    <xf numFmtId="164" fontId="1" fillId="0" borderId="9" xfId="0" applyNumberFormat="1" applyFont="1" applyBorder="1" applyAlignment="1">
      <alignment horizontal="center" vertical="center"/>
    </xf>
    <xf numFmtId="165" fontId="15" fillId="0" borderId="9" xfId="0" applyNumberFormat="1" applyFont="1" applyBorder="1" applyAlignment="1">
      <alignment horizontal="center" vertical="center"/>
    </xf>
    <xf numFmtId="0" fontId="1" fillId="0" borderId="10" xfId="0" applyFont="1" applyBorder="1" applyAlignment="1">
      <alignment horizontal="center" vertical="center"/>
    </xf>
    <xf numFmtId="0" fontId="1" fillId="0" borderId="10" xfId="0" applyFont="1" applyBorder="1" applyAlignment="1">
      <alignment vertical="center"/>
    </xf>
    <xf numFmtId="165" fontId="1" fillId="0" borderId="10" xfId="0" applyNumberFormat="1" applyFont="1" applyBorder="1" applyAlignment="1">
      <alignment horizontal="center" vertical="center"/>
    </xf>
    <xf numFmtId="164" fontId="1" fillId="0" borderId="10" xfId="0" applyNumberFormat="1" applyFont="1" applyBorder="1" applyAlignment="1">
      <alignment horizontal="center" vertical="center"/>
    </xf>
    <xf numFmtId="165" fontId="15" fillId="0" borderId="10" xfId="0" applyNumberFormat="1" applyFont="1" applyBorder="1" applyAlignment="1">
      <alignment horizontal="center" vertical="center"/>
    </xf>
    <xf numFmtId="0" fontId="1" fillId="0" borderId="0" xfId="0" applyFont="1" applyAlignment="1">
      <alignment vertical="top"/>
    </xf>
    <xf numFmtId="0" fontId="16" fillId="0" borderId="6" xfId="0" applyFont="1" applyBorder="1" applyAlignment="1">
      <alignment vertical="top"/>
    </xf>
    <xf numFmtId="0" fontId="1" fillId="0" borderId="0" xfId="0" applyFont="1" applyAlignment="1">
      <alignment vertical="top" wrapText="1"/>
    </xf>
    <xf numFmtId="0" fontId="16" fillId="0" borderId="0" xfId="0" applyFont="1" applyAlignment="1">
      <alignment vertical="top"/>
    </xf>
    <xf numFmtId="0" fontId="12" fillId="0" borderId="0" xfId="0" applyFont="1" applyAlignment="1">
      <alignment horizontal="center" vertical="top"/>
    </xf>
    <xf numFmtId="0" fontId="7" fillId="0" borderId="12" xfId="0" applyFont="1" applyBorder="1" applyAlignment="1">
      <alignment horizontal="center" vertical="center"/>
    </xf>
    <xf numFmtId="0" fontId="17" fillId="0" borderId="13" xfId="0" applyFont="1" applyBorder="1" applyAlignment="1">
      <alignment horizontal="center" vertical="center"/>
    </xf>
    <xf numFmtId="0" fontId="17" fillId="2" borderId="13" xfId="0" applyFont="1" applyFill="1" applyBorder="1" applyAlignment="1">
      <alignment horizontal="center" vertical="center"/>
    </xf>
    <xf numFmtId="0" fontId="17" fillId="4" borderId="13" xfId="0" applyFont="1" applyFill="1" applyBorder="1" applyAlignment="1">
      <alignment horizontal="center" vertical="center"/>
    </xf>
    <xf numFmtId="0" fontId="18" fillId="0" borderId="1" xfId="0" applyFont="1" applyBorder="1" applyAlignment="1">
      <alignment horizontal="center" vertical="center"/>
    </xf>
    <xf numFmtId="0" fontId="1" fillId="0" borderId="0" xfId="0" applyFont="1"/>
    <xf numFmtId="0" fontId="16" fillId="0" borderId="6" xfId="0" applyFont="1" applyBorder="1"/>
    <xf numFmtId="0" fontId="0" fillId="0" borderId="7" xfId="0" applyBorder="1" applyAlignment="1">
      <alignment wrapText="1"/>
    </xf>
    <xf numFmtId="0" fontId="11" fillId="4" borderId="0" xfId="0" applyFont="1" applyFill="1" applyAlignment="1">
      <alignment vertical="center" wrapText="1" indent="1"/>
    </xf>
    <xf numFmtId="3" fontId="9" fillId="6" borderId="5" xfId="0" applyNumberFormat="1" applyFont="1" applyFill="1" applyBorder="1" applyAlignment="1">
      <alignment horizontal="left" vertical="center"/>
    </xf>
    <xf numFmtId="3" fontId="9" fillId="6" borderId="0" xfId="0" applyNumberFormat="1" applyFont="1" applyFill="1" applyAlignment="1">
      <alignment horizontal="left" vertical="center"/>
    </xf>
    <xf numFmtId="1" fontId="9" fillId="6" borderId="5" xfId="0" applyNumberFormat="1" applyFont="1" applyFill="1" applyBorder="1" applyAlignment="1">
      <alignment horizontal="left" vertical="center"/>
    </xf>
    <xf numFmtId="1" fontId="9" fillId="6" borderId="11" xfId="0" applyNumberFormat="1" applyFont="1" applyFill="1" applyBorder="1" applyAlignment="1">
      <alignment horizontal="left" vertical="center"/>
    </xf>
    <xf numFmtId="164" fontId="9" fillId="6" borderId="5" xfId="0" applyNumberFormat="1" applyFont="1" applyFill="1" applyBorder="1" applyAlignment="1">
      <alignment horizontal="left" vertical="center"/>
    </xf>
    <xf numFmtId="164" fontId="9" fillId="6" borderId="0" xfId="0" applyNumberFormat="1" applyFont="1" applyFill="1" applyAlignment="1">
      <alignment horizontal="left" vertical="center"/>
    </xf>
    <xf numFmtId="164" fontId="9" fillId="6" borderId="11" xfId="0" applyNumberFormat="1" applyFont="1" applyFill="1" applyBorder="1" applyAlignment="1">
      <alignment horizontal="left" vertical="center"/>
    </xf>
    <xf numFmtId="0" fontId="10" fillId="6" borderId="5" xfId="0" applyFont="1" applyFill="1" applyBorder="1" applyAlignment="1">
      <alignment horizontal="left" vertical="center"/>
    </xf>
    <xf numFmtId="0" fontId="10" fillId="6" borderId="0" xfId="0" applyFont="1" applyFill="1" applyAlignment="1">
      <alignment horizontal="left" vertical="center"/>
    </xf>
  </cellXfs>
  <cellStyles count="1">
    <cellStyle name="Normal" xfId="0" builtinId="0"/>
  </cellStyles>
  <dxfs count="24">
    <dxf>
      <font>
        <b/>
        <i val="0"/>
      </font>
      <fill>
        <patternFill patternType="solid">
          <fgColor indexed="64"/>
          <bgColor rgb="FFE2EFDA"/>
        </patternFill>
      </fill>
    </dxf>
    <dxf>
      <font>
        <color rgb="FF2E7D32"/>
      </font>
    </dxf>
    <dxf>
      <font>
        <b/>
        <i val="0"/>
        <color rgb="FFC00000"/>
      </font>
    </dxf>
    <dxf>
      <font>
        <b val="0"/>
        <i/>
        <strike val="0"/>
        <condense val="0"/>
        <extend val="0"/>
        <outline val="0"/>
        <shadow val="0"/>
        <u val="none"/>
        <vertAlign val="baseline"/>
        <sz val="10"/>
        <color rgb="FF7F7F7F"/>
        <name val="Calibri"/>
        <scheme val="minor"/>
      </font>
      <numFmt numFmtId="165" formatCode="#,##0;\(#,##0\);&quot;-&quot;"/>
      <alignment horizontal="center" vertical="center" textRotation="0" wrapText="0" indent="0" justifyLastLine="0" shrinkToFit="0" readingOrder="0"/>
      <border diagonalUp="0" diagonalDown="0">
        <left/>
        <right/>
        <top style="thin">
          <color rgb="FFB9C5D6"/>
        </top>
        <bottom style="thin">
          <color rgb="FFB9C5D6"/>
        </bottom>
        <vertical/>
        <horizontal style="thin">
          <color rgb="FFB9C5D6"/>
        </horizontal>
      </border>
    </dxf>
    <dxf>
      <font>
        <b val="0"/>
        <i/>
        <strike val="0"/>
        <condense val="0"/>
        <extend val="0"/>
        <outline val="0"/>
        <shadow val="0"/>
        <u val="none"/>
        <vertAlign val="baseline"/>
        <sz val="10"/>
        <color rgb="FF7F7F7F"/>
        <name val="Calibri"/>
        <scheme val="minor"/>
      </font>
      <numFmt numFmtId="165" formatCode="#,##0;\(#,##0\);&quot;-&quot;"/>
      <alignment horizontal="center" vertical="center" textRotation="0" wrapText="0" indent="0" justifyLastLine="0" shrinkToFit="0" readingOrder="0"/>
      <border diagonalUp="0" diagonalDown="0">
        <left/>
        <right/>
        <top style="thin">
          <color rgb="FFB9C5D6"/>
        </top>
        <bottom style="thin">
          <color rgb="FFB9C5D6"/>
        </bottom>
        <vertical/>
        <horizontal style="thin">
          <color rgb="FFB9C5D6"/>
        </horizontal>
      </border>
    </dxf>
    <dxf>
      <font>
        <b val="0"/>
        <i val="0"/>
        <strike val="0"/>
        <condense val="0"/>
        <extend val="0"/>
        <outline val="0"/>
        <shadow val="0"/>
        <u val="none"/>
        <vertAlign val="baseline"/>
        <sz val="11"/>
        <color rgb="FF262626"/>
        <name val="Calibri"/>
        <scheme val="minor"/>
      </font>
      <numFmt numFmtId="164" formatCode="0.0%"/>
      <alignment horizontal="center" vertical="center" textRotation="0" wrapText="0" indent="0" justifyLastLine="0" shrinkToFit="0" readingOrder="0"/>
      <border diagonalUp="0" diagonalDown="0">
        <left/>
        <right/>
        <top style="thin">
          <color rgb="FFB9C5D6"/>
        </top>
        <bottom style="thin">
          <color rgb="FFB9C5D6"/>
        </bottom>
        <vertical/>
        <horizontal style="thin">
          <color rgb="FFB9C5D6"/>
        </horizontal>
      </border>
    </dxf>
    <dxf>
      <font>
        <b val="0"/>
        <i val="0"/>
        <strike val="0"/>
        <condense val="0"/>
        <extend val="0"/>
        <outline val="0"/>
        <shadow val="0"/>
        <u val="none"/>
        <vertAlign val="baseline"/>
        <sz val="11"/>
        <color rgb="FF262626"/>
        <name val="Calibri"/>
        <scheme val="minor"/>
      </font>
      <alignment horizontal="center" vertical="center" textRotation="0" wrapText="0" indent="0" justifyLastLine="0" shrinkToFit="0" readingOrder="0"/>
      <border diagonalUp="0" diagonalDown="0">
        <left/>
        <right/>
        <top style="thin">
          <color rgb="FFB9C5D6"/>
        </top>
        <bottom style="thin">
          <color rgb="FFB9C5D6"/>
        </bottom>
        <vertical/>
        <horizontal style="thin">
          <color rgb="FFB9C5D6"/>
        </horizontal>
      </border>
    </dxf>
    <dxf>
      <font>
        <b val="0"/>
        <i val="0"/>
        <strike val="0"/>
        <condense val="0"/>
        <extend val="0"/>
        <outline val="0"/>
        <shadow val="0"/>
        <u val="none"/>
        <vertAlign val="baseline"/>
        <sz val="11"/>
        <color rgb="FF262626"/>
        <name val="Calibri"/>
        <scheme val="minor"/>
      </font>
      <numFmt numFmtId="164" formatCode="0.0%"/>
      <alignment horizontal="center" vertical="center" textRotation="0" wrapText="0" indent="0" justifyLastLine="0" shrinkToFit="0" readingOrder="0"/>
      <border diagonalUp="0" diagonalDown="0">
        <left/>
        <right/>
        <top style="thin">
          <color rgb="FFB9C5D6"/>
        </top>
        <bottom style="thin">
          <color rgb="FFB9C5D6"/>
        </bottom>
        <vertical/>
        <horizontal style="thin">
          <color rgb="FFB9C5D6"/>
        </horizontal>
      </border>
    </dxf>
    <dxf>
      <font>
        <b val="0"/>
        <i val="0"/>
        <strike val="0"/>
        <condense val="0"/>
        <extend val="0"/>
        <outline val="0"/>
        <shadow val="0"/>
        <u val="none"/>
        <vertAlign val="baseline"/>
        <sz val="11"/>
        <color rgb="FF262626"/>
        <name val="Calibri"/>
        <scheme val="minor"/>
      </font>
      <numFmt numFmtId="164" formatCode="0.0%"/>
      <alignment horizontal="center" vertical="center" textRotation="0" wrapText="0" indent="0" justifyLastLine="0" shrinkToFit="0" readingOrder="0"/>
      <border diagonalUp="0" diagonalDown="0">
        <left/>
        <right/>
        <top style="thin">
          <color rgb="FFB9C5D6"/>
        </top>
        <bottom style="thin">
          <color rgb="FFB9C5D6"/>
        </bottom>
        <vertical/>
        <horizontal style="thin">
          <color rgb="FFB9C5D6"/>
        </horizontal>
      </border>
    </dxf>
    <dxf>
      <font>
        <b val="0"/>
        <i val="0"/>
        <strike val="0"/>
        <condense val="0"/>
        <extend val="0"/>
        <outline val="0"/>
        <shadow val="0"/>
        <u val="none"/>
        <vertAlign val="baseline"/>
        <sz val="11"/>
        <color rgb="FF262626"/>
        <name val="Calibri"/>
        <scheme val="minor"/>
      </font>
      <numFmt numFmtId="165" formatCode="#,##0;\(#,##0\);&quot;-&quot;"/>
      <alignment horizontal="center" vertical="center" textRotation="0" wrapText="0" indent="0" justifyLastLine="0" shrinkToFit="0" readingOrder="0"/>
      <border diagonalUp="0" diagonalDown="0">
        <left/>
        <right/>
        <top style="thin">
          <color rgb="FFB9C5D6"/>
        </top>
        <bottom style="thin">
          <color rgb="FFB9C5D6"/>
        </bottom>
        <vertical/>
        <horizontal style="thin">
          <color rgb="FFB9C5D6"/>
        </horizontal>
      </border>
    </dxf>
    <dxf>
      <font>
        <b val="0"/>
        <i val="0"/>
        <strike val="0"/>
        <condense val="0"/>
        <extend val="0"/>
        <outline val="0"/>
        <shadow val="0"/>
        <u val="none"/>
        <vertAlign val="baseline"/>
        <sz val="11"/>
        <color rgb="FF262626"/>
        <name val="Calibri"/>
        <scheme val="minor"/>
      </font>
      <alignment horizontal="general" vertical="center" textRotation="0" wrapText="0" indent="0" justifyLastLine="0" shrinkToFit="0" readingOrder="0"/>
      <border diagonalUp="0" diagonalDown="0">
        <left/>
        <right/>
        <top style="thin">
          <color rgb="FFB9C5D6"/>
        </top>
        <bottom style="thin">
          <color rgb="FFB9C5D6"/>
        </bottom>
        <vertical/>
        <horizontal style="thin">
          <color rgb="FFB9C5D6"/>
        </horizontal>
      </border>
    </dxf>
    <dxf>
      <font>
        <b val="0"/>
        <i val="0"/>
        <strike val="0"/>
        <condense val="0"/>
        <extend val="0"/>
        <outline val="0"/>
        <shadow val="0"/>
        <u val="none"/>
        <vertAlign val="baseline"/>
        <sz val="11"/>
        <color rgb="FF262626"/>
        <name val="Calibri"/>
        <scheme val="minor"/>
      </font>
      <alignment horizontal="center" vertical="center" textRotation="0" wrapText="0" indent="0" justifyLastLine="0" shrinkToFit="0" readingOrder="0"/>
      <border diagonalUp="0" diagonalDown="0">
        <left/>
        <right/>
        <top style="thin">
          <color rgb="FFB9C5D6"/>
        </top>
        <bottom style="thin">
          <color rgb="FFB9C5D6"/>
        </bottom>
        <vertical/>
        <horizontal style="thin">
          <color rgb="FFB9C5D6"/>
        </horizontal>
      </border>
    </dxf>
    <dxf>
      <border>
        <top style="thin">
          <color rgb="FFB9C5D6"/>
        </top>
      </border>
    </dxf>
    <dxf>
      <border diagonalUp="0" diagonalDown="0">
        <left style="thin">
          <color rgb="FFB9C5D6"/>
        </left>
        <right style="thin">
          <color rgb="FFB9C5D6"/>
        </right>
        <top style="medium">
          <color rgb="FFB9C5D6"/>
        </top>
        <bottom style="thin">
          <color rgb="FFB9C5D6"/>
        </bottom>
      </border>
    </dxf>
    <dxf>
      <font>
        <b val="0"/>
        <i val="0"/>
        <strike val="0"/>
        <condense val="0"/>
        <extend val="0"/>
        <outline val="0"/>
        <shadow val="0"/>
        <u val="none"/>
        <vertAlign val="baseline"/>
        <sz val="11"/>
        <color rgb="FF262626"/>
        <name val="Calibri"/>
        <scheme val="minor"/>
      </font>
      <alignment horizontal="general" vertical="center" textRotation="0" wrapText="0" indent="0" justifyLastLine="0" shrinkToFit="0" readingOrder="0"/>
    </dxf>
    <dxf>
      <border>
        <bottom style="thin">
          <color rgb="FFB9C5D6"/>
        </bottom>
      </border>
    </dxf>
    <dxf>
      <font>
        <b val="0"/>
        <i val="0"/>
        <strike val="0"/>
        <condense val="0"/>
        <extend val="0"/>
        <outline val="0"/>
        <shadow val="0"/>
        <u val="none"/>
        <vertAlign val="baseline"/>
        <sz val="11"/>
        <color rgb="FF262626"/>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1"/>
        <color rgb="FF0000FF"/>
        <name val="Calibri"/>
        <scheme val="minor"/>
      </font>
      <numFmt numFmtId="165" formatCode="#,##0;\(#,##0\);&quot;-&quot;"/>
      <alignment horizontal="center" vertical="center" textRotation="0" wrapText="0" indent="0" justifyLastLine="0" shrinkToFit="0" readingOrder="0"/>
      <border diagonalUp="0" diagonalDown="0">
        <left/>
        <right/>
        <top style="thin">
          <color rgb="FFB9C5D6"/>
        </top>
        <bottom style="thin">
          <color rgb="FFB9C5D6"/>
        </bottom>
        <vertical/>
        <horizontal style="thin">
          <color rgb="FFB9C5D6"/>
        </horizontal>
      </border>
    </dxf>
    <dxf>
      <font>
        <b val="0"/>
        <i val="0"/>
        <strike val="0"/>
        <condense val="0"/>
        <extend val="0"/>
        <outline val="0"/>
        <shadow val="0"/>
        <u val="none"/>
        <vertAlign val="baseline"/>
        <sz val="11"/>
        <color rgb="FF0000FF"/>
        <name val="Calibri"/>
        <scheme val="minor"/>
      </font>
      <alignment horizontal="general" vertical="center" textRotation="0" wrapText="0" indent="0" justifyLastLine="0" shrinkToFit="0" readingOrder="0"/>
      <border diagonalUp="0" diagonalDown="0">
        <left/>
        <right/>
        <top style="thin">
          <color rgb="FFB9C5D6"/>
        </top>
        <bottom style="thin">
          <color rgb="FFB9C5D6"/>
        </bottom>
        <vertical/>
        <horizontal style="thin">
          <color rgb="FFB9C5D6"/>
        </horizontal>
      </border>
    </dxf>
    <dxf>
      <border>
        <top style="thin">
          <color rgb="FFB9C5D6"/>
        </top>
      </border>
    </dxf>
    <dxf>
      <border diagonalUp="0" diagonalDown="0">
        <left style="thin">
          <color rgb="FFB9C5D6"/>
        </left>
        <right style="thin">
          <color rgb="FFB9C5D6"/>
        </right>
        <top style="medium">
          <color rgb="FFB9C5D6"/>
        </top>
        <bottom style="thin">
          <color rgb="FFB9C5D6"/>
        </bottom>
      </border>
    </dxf>
    <dxf>
      <font>
        <b val="0"/>
        <i val="0"/>
        <strike val="0"/>
        <condense val="0"/>
        <extend val="0"/>
        <outline val="0"/>
        <shadow val="0"/>
        <u val="none"/>
        <vertAlign val="baseline"/>
        <sz val="11"/>
        <color rgb="FF0000FF"/>
        <name val="Calibri"/>
        <scheme val="minor"/>
      </font>
      <alignment horizontal="general" vertical="center" textRotation="0" wrapText="0" indent="0" justifyLastLine="0" shrinkToFit="0" readingOrder="0"/>
    </dxf>
    <dxf>
      <border>
        <bottom style="thin">
          <color rgb="FFB9C5D6"/>
        </bottom>
      </border>
    </dxf>
    <dxf>
      <font>
        <b/>
        <i val="0"/>
        <strike val="0"/>
        <condense val="0"/>
        <extend val="0"/>
        <outline val="0"/>
        <shadow val="0"/>
        <u val="none"/>
        <vertAlign val="baseline"/>
        <sz val="11"/>
        <color rgb="FFFFFFFF"/>
        <name val="Calibri"/>
        <scheme val="minor"/>
      </font>
      <fill>
        <patternFill patternType="solid">
          <fgColor indexed="64"/>
          <bgColor rgb="FF153F8A"/>
        </patternFill>
      </fill>
      <alignment horizontal="general" vertical="center"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'Pareto Data'!$B$6</c:f>
          <c:strCache>
            <c:ptCount val="1"/>
            <c:pt idx="0">
              <c:v>Assembly Line 3 Defect Analysis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rgbClr val="153F8A"/>
              </a:solidFill>
              <a:latin typeface="Calibri"/>
              <a:ea typeface="Calibri"/>
              <a:cs typeface="Calibri"/>
            </a:defRPr>
          </a:pPr>
          <a:endParaRPr lang="en-US"/>
        </a:p>
      </c:txPr>
    </c:title>
    <c:autoTitleDeleted val="0"/>
    <c:plotArea>
      <c:layout/>
      <c:barChart>
        <c:barDir val="col"/>
        <c:grouping val="clustered"/>
        <c:varyColors val="0"/>
        <c:ser>
          <c:idx val="0"/>
          <c:order val="0"/>
          <c:tx>
            <c:v>Vital few</c:v>
          </c:tx>
          <c:spPr>
            <a:solidFill>
              <a:srgbClr val="153F8A"/>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rgbClr val="FFFFFF"/>
                    </a:solidFill>
                    <a:latin typeface="Calibri"/>
                    <a:ea typeface="Calibri"/>
                    <a:cs typeface="Calibri"/>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'Pareto Data'!$F$39:$F$45</c:f>
              <c:strCache>
                <c:ptCount val="7"/>
                <c:pt idx="0">
                  <c:v>Missing fastener</c:v>
                </c:pt>
                <c:pt idx="1">
                  <c:v>Scratched surface finish</c:v>
                </c:pt>
                <c:pt idx="2">
                  <c:v>Misaligned bracket</c:v>
                </c:pt>
                <c:pt idx="3">
                  <c:v>Wrong label applied</c:v>
                </c:pt>
                <c:pt idx="4">
                  <c:v>Damaged packaging</c:v>
                </c:pt>
                <c:pt idx="5">
                  <c:v>Incorrect part revision</c:v>
                </c:pt>
                <c:pt idx="6">
                  <c:v>Other</c:v>
                </c:pt>
              </c:strCache>
            </c:strRef>
          </c:cat>
          <c:val>
            <c:numRef>
              <c:f>'Pareto Data'!$L$39:$L$45</c:f>
              <c:numCache>
                <c:formatCode>#,##0;\(#,##0\);"-"</c:formatCode>
                <c:ptCount val="7"/>
                <c:pt idx="0">
                  <c:v>42</c:v>
                </c:pt>
                <c:pt idx="1">
                  <c:v>28</c:v>
                </c:pt>
                <c:pt idx="2">
                  <c:v>17</c:v>
                </c:pt>
                <c:pt idx="3">
                  <c:v>0</c:v>
                </c:pt>
                <c:pt idx="4">
                  <c:v>0</c:v>
                </c:pt>
                <c:pt idx="5">
                  <c:v>0</c:v>
                </c:pt>
                <c:pt idx="6">
                  <c:v>0</c:v>
                </c:pt>
              </c:numCache>
            </c:numRef>
          </c:val>
          <c:extLst>
            <c:ext xmlns:c16="http://schemas.microsoft.com/office/drawing/2014/chart" uri="{C3380CC4-5D6E-409C-BE32-E72D297353CC}">
              <c16:uniqueId val="{00000000-09F8-480B-9740-24087D82CE9B}"/>
            </c:ext>
          </c:extLst>
        </c:ser>
        <c:ser>
          <c:idx val="1"/>
          <c:order val="1"/>
          <c:tx>
            <c:v>Other categories</c:v>
          </c:tx>
          <c:spPr>
            <a:solidFill>
              <a:srgbClr val="9DB2D3"/>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alibri"/>
                    <a:ea typeface="Calibri"/>
                    <a:cs typeface="Calibri"/>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'Pareto Data'!$F$39:$F$45</c:f>
              <c:strCache>
                <c:ptCount val="7"/>
                <c:pt idx="0">
                  <c:v>Missing fastener</c:v>
                </c:pt>
                <c:pt idx="1">
                  <c:v>Scratched surface finish</c:v>
                </c:pt>
                <c:pt idx="2">
                  <c:v>Misaligned bracket</c:v>
                </c:pt>
                <c:pt idx="3">
                  <c:v>Wrong label applied</c:v>
                </c:pt>
                <c:pt idx="4">
                  <c:v>Damaged packaging</c:v>
                </c:pt>
                <c:pt idx="5">
                  <c:v>Incorrect part revision</c:v>
                </c:pt>
                <c:pt idx="6">
                  <c:v>Other</c:v>
                </c:pt>
              </c:strCache>
            </c:strRef>
          </c:cat>
          <c:val>
            <c:numRef>
              <c:f>'Pareto Data'!$M$39:$M$45</c:f>
              <c:numCache>
                <c:formatCode>#,##0;\(#,##0\);"-"</c:formatCode>
                <c:ptCount val="7"/>
                <c:pt idx="0">
                  <c:v>0</c:v>
                </c:pt>
                <c:pt idx="1">
                  <c:v>0</c:v>
                </c:pt>
                <c:pt idx="2">
                  <c:v>0</c:v>
                </c:pt>
                <c:pt idx="3">
                  <c:v>9</c:v>
                </c:pt>
                <c:pt idx="4">
                  <c:v>6</c:v>
                </c:pt>
                <c:pt idx="5">
                  <c:v>3</c:v>
                </c:pt>
                <c:pt idx="6">
                  <c:v>2</c:v>
                </c:pt>
              </c:numCache>
            </c:numRef>
          </c:val>
          <c:extLst>
            <c:ext xmlns:c16="http://schemas.microsoft.com/office/drawing/2014/chart" uri="{C3380CC4-5D6E-409C-BE32-E72D297353CC}">
              <c16:uniqueId val="{00000001-09F8-480B-9740-24087D82CE9B}"/>
            </c:ext>
          </c:extLst>
        </c:ser>
        <c:dLbls>
          <c:showLegendKey val="0"/>
          <c:showVal val="0"/>
          <c:showCatName val="0"/>
          <c:showSerName val="0"/>
          <c:showPercent val="0"/>
          <c:showBubbleSize val="0"/>
        </c:dLbls>
        <c:gapWidth val="45"/>
        <c:overlap val="100"/>
        <c:axId val="2100283168"/>
        <c:axId val="2025160880"/>
      </c:barChart>
      <c:lineChart>
        <c:grouping val="standard"/>
        <c:varyColors val="0"/>
        <c:ser>
          <c:idx val="2"/>
          <c:order val="2"/>
          <c:tx>
            <c:v>Cumulative %</c:v>
          </c:tx>
          <c:spPr>
            <a:ln w="28575" cap="rnd" cmpd="sng" algn="ctr">
              <a:solidFill>
                <a:srgbClr val="C00000"/>
              </a:solidFill>
              <a:prstDash val="solid"/>
              <a:round/>
              <a:headEnd type="none" w="med" len="med"/>
              <a:tailEnd type="none" w="med" len="med"/>
            </a:ln>
            <a:effectLst/>
          </c:spPr>
          <c:marker>
            <c:symbol val="circle"/>
            <c:size val="7"/>
            <c:spPr>
              <a:solidFill>
                <a:srgbClr val="C00000"/>
              </a:solidFill>
              <a:ln w="9525">
                <a:solidFill>
                  <a:srgbClr val="FFFFFF"/>
                </a:solidFill>
                <a:prstDash val="solid"/>
              </a:ln>
              <a:effectLst/>
            </c:spPr>
          </c:marker>
          <c:cat>
            <c:strRef>
              <c:f>'Pareto Data'!$F$39:$F$45</c:f>
              <c:strCache>
                <c:ptCount val="7"/>
                <c:pt idx="0">
                  <c:v>Missing fastener</c:v>
                </c:pt>
                <c:pt idx="1">
                  <c:v>Scratched surface finish</c:v>
                </c:pt>
                <c:pt idx="2">
                  <c:v>Misaligned bracket</c:v>
                </c:pt>
                <c:pt idx="3">
                  <c:v>Wrong label applied</c:v>
                </c:pt>
                <c:pt idx="4">
                  <c:v>Damaged packaging</c:v>
                </c:pt>
                <c:pt idx="5">
                  <c:v>Incorrect part revision</c:v>
                </c:pt>
                <c:pt idx="6">
                  <c:v>Other</c:v>
                </c:pt>
              </c:strCache>
            </c:strRef>
          </c:cat>
          <c:val>
            <c:numRef>
              <c:f>'Pareto Data'!$I$39:$I$45</c:f>
              <c:numCache>
                <c:formatCode>0.0%</c:formatCode>
                <c:ptCount val="7"/>
                <c:pt idx="0">
                  <c:v>0.3925233644859813</c:v>
                </c:pt>
                <c:pt idx="1">
                  <c:v>0.65420560747663548</c:v>
                </c:pt>
                <c:pt idx="2">
                  <c:v>0.81308411214953269</c:v>
                </c:pt>
                <c:pt idx="3">
                  <c:v>0.89719626168224298</c:v>
                </c:pt>
                <c:pt idx="4">
                  <c:v>0.95327102803738317</c:v>
                </c:pt>
                <c:pt idx="5">
                  <c:v>0.98130841121495327</c:v>
                </c:pt>
                <c:pt idx="6">
                  <c:v>1</c:v>
                </c:pt>
              </c:numCache>
            </c:numRef>
          </c:val>
          <c:smooth val="0"/>
          <c:extLst>
            <c:ext xmlns:c16="http://schemas.microsoft.com/office/drawing/2014/chart" uri="{C3380CC4-5D6E-409C-BE32-E72D297353CC}">
              <c16:uniqueId val="{00000002-09F8-480B-9740-24087D82CE9B}"/>
            </c:ext>
          </c:extLst>
        </c:ser>
        <c:ser>
          <c:idx val="3"/>
          <c:order val="3"/>
          <c:tx>
            <c:v>Threshold</c:v>
          </c:tx>
          <c:spPr>
            <a:ln w="19050" cap="flat" cmpd="sng" algn="ctr">
              <a:solidFill>
                <a:srgbClr val="7F7F7F"/>
              </a:solidFill>
              <a:prstDash val="lgDash"/>
              <a:round/>
              <a:headEnd type="none" w="med" len="med"/>
              <a:tailEnd type="none" w="med" len="med"/>
            </a:ln>
            <a:effectLst/>
          </c:spPr>
          <c:marker>
            <c:symbol val="none"/>
          </c:marker>
          <c:cat>
            <c:strRef>
              <c:f>'Pareto Data'!$F$39:$F$45</c:f>
              <c:strCache>
                <c:ptCount val="7"/>
                <c:pt idx="0">
                  <c:v>Missing fastener</c:v>
                </c:pt>
                <c:pt idx="1">
                  <c:v>Scratched surface finish</c:v>
                </c:pt>
                <c:pt idx="2">
                  <c:v>Misaligned bracket</c:v>
                </c:pt>
                <c:pt idx="3">
                  <c:v>Wrong label applied</c:v>
                </c:pt>
                <c:pt idx="4">
                  <c:v>Damaged packaging</c:v>
                </c:pt>
                <c:pt idx="5">
                  <c:v>Incorrect part revision</c:v>
                </c:pt>
                <c:pt idx="6">
                  <c:v>Other</c:v>
                </c:pt>
              </c:strCache>
            </c:strRef>
          </c:cat>
          <c:val>
            <c:numRef>
              <c:f>'Pareto Data'!$K$39:$K$45</c:f>
              <c:numCache>
                <c:formatCode>0.0%</c:formatCode>
                <c:ptCount val="7"/>
                <c:pt idx="0">
                  <c:v>0.8</c:v>
                </c:pt>
                <c:pt idx="1">
                  <c:v>0.8</c:v>
                </c:pt>
                <c:pt idx="2">
                  <c:v>0.8</c:v>
                </c:pt>
                <c:pt idx="3">
                  <c:v>0.8</c:v>
                </c:pt>
                <c:pt idx="4">
                  <c:v>0.8</c:v>
                </c:pt>
                <c:pt idx="5">
                  <c:v>0.8</c:v>
                </c:pt>
                <c:pt idx="6">
                  <c:v>0.8</c:v>
                </c:pt>
              </c:numCache>
            </c:numRef>
          </c:val>
          <c:smooth val="0"/>
          <c:extLst>
            <c:ext xmlns:c16="http://schemas.microsoft.com/office/drawing/2014/chart" uri="{C3380CC4-5D6E-409C-BE32-E72D297353CC}">
              <c16:uniqueId val="{00000003-09F8-480B-9740-24087D82CE9B}"/>
            </c:ext>
          </c:extLst>
        </c:ser>
        <c:dLbls>
          <c:showLegendKey val="0"/>
          <c:showVal val="0"/>
          <c:showCatName val="0"/>
          <c:showSerName val="0"/>
          <c:showPercent val="0"/>
          <c:showBubbleSize val="0"/>
        </c:dLbls>
        <c:marker val="1"/>
        <c:smooth val="0"/>
        <c:axId val="2057076880"/>
        <c:axId val="2025207920"/>
      </c:lineChart>
      <c:catAx>
        <c:axId val="2100283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a:ea typeface="Calibri"/>
                <a:cs typeface="Calibri"/>
              </a:defRPr>
            </a:pPr>
            <a:endParaRPr lang="en-US"/>
          </a:p>
        </c:txPr>
        <c:crossAx val="2025160880"/>
        <c:crosses val="autoZero"/>
        <c:auto val="1"/>
        <c:lblAlgn val="ctr"/>
        <c:lblOffset val="100"/>
        <c:noMultiLvlLbl val="0"/>
      </c:catAx>
      <c:valAx>
        <c:axId val="2025160880"/>
        <c:scaling>
          <c:orientation val="minMax"/>
          <c:min val="0"/>
        </c:scaling>
        <c:delete val="0"/>
        <c:axPos val="l"/>
        <c:majorGridlines>
          <c:spPr>
            <a:ln w="9525" cap="flat" cmpd="sng" algn="ctr">
              <a:solidFill>
                <a:srgbClr val="E3E8F0"/>
              </a:solidFill>
              <a:prstDash val="solid"/>
              <a:round/>
              <a:headEnd type="none" w="med" len="med"/>
              <a:tailEnd type="none" w="med" len="me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a:ea typeface="Calibri"/>
                    <a:cs typeface="Calibri"/>
                  </a:defRPr>
                </a:pPr>
                <a:r>
                  <a:rPr lang="en-US"/>
                  <a:t>Count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a:ea typeface="Calibri"/>
                  <a:cs typeface="Calibri"/>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a:ea typeface="Calibri"/>
                <a:cs typeface="Calibri"/>
              </a:defRPr>
            </a:pPr>
            <a:endParaRPr lang="en-US"/>
          </a:p>
        </c:txPr>
        <c:crossAx val="2100283168"/>
        <c:crosses val="autoZero"/>
        <c:crossBetween val="between"/>
      </c:valAx>
      <c:valAx>
        <c:axId val="2025207920"/>
        <c:scaling>
          <c:orientation val="minMax"/>
          <c:max val="1"/>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a:ea typeface="Calibri"/>
                    <a:cs typeface="Calibri"/>
                  </a:defRPr>
                </a:pPr>
                <a:r>
                  <a:rPr lang="en-US"/>
                  <a:t>Cumulative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a:ea typeface="Calibri"/>
                  <a:cs typeface="Calibri"/>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a:ea typeface="Calibri"/>
                <a:cs typeface="Calibri"/>
              </a:defRPr>
            </a:pPr>
            <a:endParaRPr lang="en-US"/>
          </a:p>
        </c:txPr>
        <c:crossAx val="2057076880"/>
        <c:crosses val="max"/>
        <c:crossBetween val="between"/>
        <c:majorUnit val="0.2"/>
      </c:valAx>
      <c:catAx>
        <c:axId val="2057076880"/>
        <c:scaling>
          <c:orientation val="minMax"/>
        </c:scaling>
        <c:delete val="1"/>
        <c:axPos val="b"/>
        <c:numFmt formatCode="General" sourceLinked="1"/>
        <c:majorTickMark val="out"/>
        <c:minorTickMark val="none"/>
        <c:tickLblPos val="nextTo"/>
        <c:crossAx val="20252079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alibri"/>
              <a:ea typeface="Calibri"/>
              <a:cs typeface="Calibri"/>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9D9D9"/>
      </a:solidFill>
      <a:prstDash val="solid"/>
      <a:round/>
      <a:headEnd type="none" w="med" len="med"/>
      <a:tailEnd type="none" w="med" len="med"/>
    </a:ln>
    <a:effectLst/>
  </c:spPr>
  <c:txPr>
    <a:bodyPr/>
    <a:lstStyle/>
    <a:p>
      <a:pPr>
        <a:defRPr>
          <a:latin typeface="Calibri"/>
          <a:ea typeface="Calibri"/>
          <a:cs typeface="Calibri"/>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2" Type="http://schemas.openxmlformats.org/officeDocument/2006/relationships/image" Target="../media/image1.tmp"/><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6534944</xdr:colOff>
      <xdr:row>1</xdr:row>
      <xdr:rowOff>68262</xdr:rowOff>
    </xdr:from>
    <xdr:to>
      <xdr:col>2</xdr:col>
      <xdr:colOff>8058944</xdr:colOff>
      <xdr:row>2</xdr:row>
      <xdr:rowOff>253205</xdr:rowOff>
    </xdr:to>
    <xdr:sp macro="" textlink="">
      <xdr:nvSpPr>
        <xdr:cNvPr id="8" name="BrandLogoCard" title="Logo background">
          <a:extLst>
            <a:ext uri="{FF2B5EF4-FFF2-40B4-BE49-F238E27FC236}">
              <a16:creationId xmlns:a16="http://schemas.microsoft.com/office/drawing/2014/main" id="{636776C2-6299-4D94-A5EB-1839C3B49AFC}"/>
            </a:ext>
          </a:extLst>
        </xdr:cNvPr>
        <xdr:cNvSpPr/>
      </xdr:nvSpPr>
      <xdr:spPr>
        <a:xfrm>
          <a:off x="8594725" y="139700"/>
          <a:ext cx="1524000" cy="661193"/>
        </a:xfrm>
        <a:prstGeom prst="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2</xdr:col>
      <xdr:colOff>6506721</xdr:colOff>
      <xdr:row>0</xdr:row>
      <xdr:rowOff>25796</xdr:rowOff>
    </xdr:from>
    <xdr:to>
      <xdr:col>2</xdr:col>
      <xdr:colOff>8087165</xdr:colOff>
      <xdr:row>3</xdr:row>
      <xdr:rowOff>57546</xdr:rowOff>
    </xdr:to>
    <xdr:pic>
      <xdr:nvPicPr>
        <xdr:cNvPr id="9" name="BrandLogo" descr="Six Sigma Kaizen company logo" title="Six Sigma Kaizen logo">
          <a:extLst>
            <a:ext uri="{FF2B5EF4-FFF2-40B4-BE49-F238E27FC236}">
              <a16:creationId xmlns:a16="http://schemas.microsoft.com/office/drawing/2014/main" id="{666619AC-5513-F20F-7DCD-A6710561807E}"/>
            </a:ext>
          </a:extLst>
        </xdr:cNvPr>
        <xdr:cNvPicPr>
          <a:picLocks/>
        </xdr:cNvPicPr>
      </xdr:nvPicPr>
      <xdr:blipFill>
        <a:blip xmlns:r="http://schemas.openxmlformats.org/officeDocument/2006/relationships" r:embed="rId1"/>
        <a:stretch>
          <a:fillRect/>
        </a:stretch>
      </xdr:blipFill>
      <xdr:spPr>
        <a:xfrm>
          <a:off x="8566502" y="25796"/>
          <a:ext cx="1580444" cy="889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15</xdr:row>
      <xdr:rowOff>0</xdr:rowOff>
    </xdr:from>
    <xdr:to>
      <xdr:col>13</xdr:col>
      <xdr:colOff>0</xdr:colOff>
      <xdr:row>35</xdr:row>
      <xdr:rowOff>0</xdr:rowOff>
    </xdr:to>
    <xdr:graphicFrame macro="">
      <xdr:nvGraphicFramePr>
        <xdr:cNvPr id="2" name="ParetoChart">
          <a:extLst>
            <a:ext uri="{FF2B5EF4-FFF2-40B4-BE49-F238E27FC236}">
              <a16:creationId xmlns:a16="http://schemas.microsoft.com/office/drawing/2014/main" id="{422F6C91-2714-CCCC-1E18-555DC121B6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469900</xdr:colOff>
      <xdr:row>1</xdr:row>
      <xdr:rowOff>63500</xdr:rowOff>
    </xdr:from>
    <xdr:to>
      <xdr:col>12</xdr:col>
      <xdr:colOff>869950</xdr:colOff>
      <xdr:row>2</xdr:row>
      <xdr:rowOff>215106</xdr:rowOff>
    </xdr:to>
    <xdr:sp macro="" textlink="">
      <xdr:nvSpPr>
        <xdr:cNvPr id="4" name="BrandLogoCard" title="Logo background">
          <a:extLst>
            <a:ext uri="{FF2B5EF4-FFF2-40B4-BE49-F238E27FC236}">
              <a16:creationId xmlns:a16="http://schemas.microsoft.com/office/drawing/2014/main" id="{02625AB8-59E7-43B6-83F9-D9B47219ABEF}"/>
            </a:ext>
          </a:extLst>
        </xdr:cNvPr>
        <xdr:cNvSpPr/>
      </xdr:nvSpPr>
      <xdr:spPr>
        <a:xfrm>
          <a:off x="10233025" y="139700"/>
          <a:ext cx="1524000" cy="608806"/>
        </a:xfrm>
        <a:prstGeom prst="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11</xdr:col>
      <xdr:colOff>441677</xdr:colOff>
      <xdr:row>0</xdr:row>
      <xdr:rowOff>12700</xdr:rowOff>
    </xdr:from>
    <xdr:to>
      <xdr:col>12</xdr:col>
      <xdr:colOff>898171</xdr:colOff>
      <xdr:row>3</xdr:row>
      <xdr:rowOff>92075</xdr:rowOff>
    </xdr:to>
    <xdr:pic>
      <xdr:nvPicPr>
        <xdr:cNvPr id="5" name="BrandLogo" descr="Six Sigma Kaizen company logo" title="Six Sigma Kaizen logo">
          <a:extLst>
            <a:ext uri="{FF2B5EF4-FFF2-40B4-BE49-F238E27FC236}">
              <a16:creationId xmlns:a16="http://schemas.microsoft.com/office/drawing/2014/main" id="{4A8096DE-A6FC-0580-3251-D9E7108C06F5}"/>
            </a:ext>
          </a:extLst>
        </xdr:cNvPr>
        <xdr:cNvPicPr>
          <a:picLocks/>
        </xdr:cNvPicPr>
      </xdr:nvPicPr>
      <xdr:blipFill>
        <a:blip xmlns:r="http://schemas.openxmlformats.org/officeDocument/2006/relationships" r:embed="rId2"/>
        <a:stretch>
          <a:fillRect/>
        </a:stretch>
      </xdr:blipFill>
      <xdr:spPr>
        <a:xfrm>
          <a:off x="10204802" y="12700"/>
          <a:ext cx="1580444" cy="889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6FD52A-4B71-44A6-B69F-458E46A138D9}" name="RawData" displayName="RawData" ref="B38:C45" totalsRowShown="0" headerRowDxfId="23" dataDxfId="21" headerRowBorderDxfId="22" tableBorderDxfId="20" totalsRowBorderDxfId="19">
  <autoFilter ref="B38:C45" xr:uid="{936FD52A-4B71-44A6-B69F-458E46A138D9}">
    <filterColumn colId="0" hiddenButton="1"/>
    <filterColumn colId="1" hiddenButton="1"/>
  </autoFilter>
  <tableColumns count="2">
    <tableColumn id="1" xr3:uid="{11BEE508-FAF0-403B-962E-9C8BBE3FA332}" name="Category" dataDxfId="18"/>
    <tableColumn id="2" xr3:uid="{7E6FAA20-979D-4DF1-8B2C-05E16F423284}" name="Count" dataDxfId="17"/>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3F0378-20AE-4E3A-87F7-7D53002F13CC}" name="ParetoTbl" displayName="ParetoTbl" ref="E38:M45" totalsRowShown="0" headerRowDxfId="16" dataDxfId="14" headerRowBorderDxfId="15" tableBorderDxfId="13" totalsRowBorderDxfId="12">
  <autoFilter ref="E38:M45" xr:uid="{0A3F0378-20AE-4E3A-87F7-7D53002F13C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10B0F9C-C6DD-416B-84F5-2819FDAC6322}" name="Rank" dataDxfId="11">
      <calculatedColumnFormula>ROW()-ROW(ParetoTbl[[#Headers],[Rank]])</calculatedColumnFormula>
    </tableColumn>
    <tableColumn id="2" xr3:uid="{66F20830-3B28-4994-B590-D6CFEFD9F060}" name="Category" dataDxfId="10">
      <calculatedColumnFormula array="1">IFERROR(INDEX(_xlfn._xlws.SORT(RawData[],2,-1),ParetoTbl[[#This Row],[Rank]],1),"")</calculatedColumnFormula>
    </tableColumn>
    <tableColumn id="3" xr3:uid="{13E7A654-2E56-48E4-AA85-A11012B958F0}" name="Count" dataDxfId="9">
      <calculatedColumnFormula array="1">IFERROR(INDEX(_xlfn._xlws.SORT(RawData[],2,-1),ParetoTbl[[#This Row],[Rank]],2),"")</calculatedColumnFormula>
    </tableColumn>
    <tableColumn id="4" xr3:uid="{4EBFFEAD-10FF-4599-86A1-D3F910B19A7F}" name="% of Total" dataDxfId="8">
      <calculatedColumnFormula>IF(ParetoTbl[[#This Row],[Count]]="","",ParetoTbl[[#This Row],[Count]]/SUM(RawData[Count]))</calculatedColumnFormula>
    </tableColumn>
    <tableColumn id="5" xr3:uid="{ED66761B-CF95-4087-A5EF-8D46C8AFDC47}" name="Cumulative %" dataDxfId="7">
      <calculatedColumnFormula>IF(ParetoTbl[[#This Row],[Count]]="","",SUM(INDEX(ParetoTbl[Count],1):ParetoTbl[[#This Row],[Count]])/SUM(RawData[Count]))</calculatedColumnFormula>
    </tableColumn>
    <tableColumn id="6" xr3:uid="{74114CF8-D280-4545-BC5C-D42448BA0E6A}" name="Vital Few?" dataDxfId="6">
      <calculatedColumnFormula>IF(ParetoTbl[[#This Row],[Count]]="","",IF(ROUND(ParetoTbl[[#This Row],[Cumulative %]]-ParetoTbl[[#This Row],[% of Total]],9)&lt;VitalFewThreshold,"Yes","No"))</calculatedColumnFormula>
    </tableColumn>
    <tableColumn id="7" xr3:uid="{DACA9D1A-6480-407D-BFE6-78007F9CE42E}" name="Threshold" dataDxfId="5">
      <calculatedColumnFormula>VitalFewThreshold</calculatedColumnFormula>
    </tableColumn>
    <tableColumn id="8" xr3:uid="{DE6622F0-75B9-48F0-9B36-A3857F1F662B}" name="Chart: Vital few" dataDxfId="4">
      <calculatedColumnFormula>IF(ParetoTbl[[#This Row],[Vital Few?]]="Yes",ParetoTbl[[#This Row],[Count]],0)</calculatedColumnFormula>
    </tableColumn>
    <tableColumn id="9" xr3:uid="{B253DE11-FB27-437B-8917-C6545E209680}" name="Chart: Other" dataDxfId="3">
      <calculatedColumnFormula>IF(ParetoTbl[[#This Row],[Vital Few?]]="No",ParetoTbl[[#This Row],[Count]],0)</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13D6338-8C24-4E60-9B52-81B4901DC5B5}">
  <we:reference id="wa200010725" version="1.0.0.1" store="en-US" storeType="OMEX"/>
  <we:alternateReferences>
    <we:reference id="WA200010725" version="1.0.0.1" store="" storeType="OMEX"/>
  </we:alternateReferences>
  <we:properties>
    <we:property name="claude.fileId" value="&quot;21565bc5-94e5-4a32-b131-de7c0302f07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53F8A"/>
  </sheetPr>
  <dimension ref="B1:C25"/>
  <sheetViews>
    <sheetView showGridLines="0" tabSelected="1" zoomScale="80" zoomScaleNormal="80" workbookViewId="0"/>
  </sheetViews>
  <sheetFormatPr defaultRowHeight="15" x14ac:dyDescent="0.25"/>
  <cols>
    <col min="1" max="1" width="2.28515625" style="32" customWidth="1"/>
    <col min="2" max="2" width="28.5703125" style="32" customWidth="1"/>
    <col min="3" max="3" width="121.85546875" style="32" customWidth="1"/>
    <col min="4" max="16384" width="9.140625" style="32"/>
  </cols>
  <sheetData>
    <row r="1" spans="2:3" ht="6" customHeight="1" x14ac:dyDescent="0.25"/>
    <row r="2" spans="2:3" s="1" customFormat="1" ht="38.1" customHeight="1" x14ac:dyDescent="0.25">
      <c r="B2" s="3" t="s">
        <v>38</v>
      </c>
      <c r="C2" s="2"/>
    </row>
    <row r="3" spans="2:3" s="1" customFormat="1" ht="24" customHeight="1" x14ac:dyDescent="0.25">
      <c r="B3" s="4" t="s">
        <v>39</v>
      </c>
      <c r="C3" s="2"/>
    </row>
    <row r="5" spans="2:3" s="42" customFormat="1" ht="21.95" customHeight="1" thickBot="1" x14ac:dyDescent="0.35">
      <c r="B5" s="43" t="s">
        <v>0</v>
      </c>
      <c r="C5" s="43"/>
    </row>
    <row r="6" spans="2:3" ht="36" customHeight="1" x14ac:dyDescent="0.25">
      <c r="B6" s="44" t="s">
        <v>40</v>
      </c>
      <c r="C6" s="44"/>
    </row>
    <row r="7" spans="2:3" ht="9.9499999999999993" customHeight="1" x14ac:dyDescent="0.25"/>
    <row r="8" spans="2:3" s="42" customFormat="1" ht="21.95" customHeight="1" thickBot="1" x14ac:dyDescent="0.35">
      <c r="B8" s="43" t="s">
        <v>41</v>
      </c>
      <c r="C8" s="43"/>
    </row>
    <row r="9" spans="2:3" ht="20.100000000000001" customHeight="1" x14ac:dyDescent="0.25">
      <c r="B9" s="36">
        <v>1</v>
      </c>
      <c r="C9" s="34" t="s">
        <v>42</v>
      </c>
    </row>
    <row r="10" spans="2:3" ht="20.100000000000001" customHeight="1" x14ac:dyDescent="0.25">
      <c r="B10" s="36">
        <v>2</v>
      </c>
      <c r="C10" s="34" t="s">
        <v>43</v>
      </c>
    </row>
    <row r="11" spans="2:3" ht="20.100000000000001" customHeight="1" x14ac:dyDescent="0.25">
      <c r="B11" s="36">
        <v>3</v>
      </c>
      <c r="C11" s="34" t="s">
        <v>44</v>
      </c>
    </row>
    <row r="12" spans="2:3" ht="36" customHeight="1" x14ac:dyDescent="0.25">
      <c r="B12" s="36">
        <v>4</v>
      </c>
      <c r="C12" s="34" t="s">
        <v>45</v>
      </c>
    </row>
    <row r="13" spans="2:3" ht="36" customHeight="1" x14ac:dyDescent="0.25">
      <c r="B13" s="36">
        <v>5</v>
      </c>
      <c r="C13" s="34" t="s">
        <v>46</v>
      </c>
    </row>
    <row r="14" spans="2:3" ht="36" customHeight="1" x14ac:dyDescent="0.25">
      <c r="B14" s="36">
        <v>6</v>
      </c>
      <c r="C14" s="34" t="s">
        <v>47</v>
      </c>
    </row>
    <row r="15" spans="2:3" ht="36" customHeight="1" x14ac:dyDescent="0.25">
      <c r="B15" s="36">
        <v>7</v>
      </c>
      <c r="C15" s="34" t="s">
        <v>48</v>
      </c>
    </row>
    <row r="16" spans="2:3" ht="9.9499999999999993" customHeight="1" x14ac:dyDescent="0.25"/>
    <row r="17" spans="2:3" ht="18" thickBot="1" x14ac:dyDescent="0.3">
      <c r="B17" s="35" t="s">
        <v>20</v>
      </c>
      <c r="C17" s="33"/>
    </row>
    <row r="18" spans="2:3" ht="21.95" customHeight="1" x14ac:dyDescent="0.25">
      <c r="B18" s="37" t="s">
        <v>21</v>
      </c>
      <c r="C18" s="1" t="s">
        <v>50</v>
      </c>
    </row>
    <row r="19" spans="2:3" ht="21.95" customHeight="1" x14ac:dyDescent="0.25">
      <c r="B19" s="38" t="s">
        <v>22</v>
      </c>
      <c r="C19" s="1" t="s">
        <v>51</v>
      </c>
    </row>
    <row r="20" spans="2:3" ht="21.95" customHeight="1" x14ac:dyDescent="0.25">
      <c r="B20" s="39" t="s">
        <v>23</v>
      </c>
      <c r="C20" s="1" t="s">
        <v>52</v>
      </c>
    </row>
    <row r="21" spans="2:3" ht="21.95" customHeight="1" x14ac:dyDescent="0.25">
      <c r="B21" s="40" t="s">
        <v>24</v>
      </c>
      <c r="C21" s="1" t="s">
        <v>53</v>
      </c>
    </row>
    <row r="22" spans="2:3" ht="21.95" customHeight="1" x14ac:dyDescent="0.25">
      <c r="B22" s="41" t="s">
        <v>49</v>
      </c>
      <c r="C22" s="1" t="s">
        <v>54</v>
      </c>
    </row>
    <row r="24" spans="2:3" ht="18" thickBot="1" x14ac:dyDescent="0.3">
      <c r="B24" s="33" t="s">
        <v>1</v>
      </c>
      <c r="C24" s="33"/>
    </row>
    <row r="25" spans="2:3" x14ac:dyDescent="0.25">
      <c r="B25" s="44" t="s">
        <v>2</v>
      </c>
      <c r="C25" s="44"/>
    </row>
  </sheetData>
  <mergeCells count="2">
    <mergeCell ref="B6:C6"/>
    <mergeCell ref="B25:C2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D32"/>
  </sheetPr>
  <dimension ref="B1:M45"/>
  <sheetViews>
    <sheetView showGridLines="0" workbookViewId="0">
      <pane ySplit="3" topLeftCell="A4" activePane="bottomLeft" state="frozen"/>
      <selection pane="bottomLeft"/>
    </sheetView>
  </sheetViews>
  <sheetFormatPr defaultRowHeight="15" x14ac:dyDescent="0.25"/>
  <cols>
    <col min="1" max="1" width="2.28515625" style="1" customWidth="1"/>
    <col min="2" max="2" width="28.5703125" style="1" customWidth="1"/>
    <col min="3" max="3" width="11.42578125" style="1" customWidth="1"/>
    <col min="4" max="4" width="2.28515625" style="1" customWidth="1"/>
    <col min="5" max="5" width="7.5703125" style="1" customWidth="1"/>
    <col min="6" max="6" width="30.42578125" style="1" customWidth="1"/>
    <col min="7" max="7" width="10.7109375" style="1" customWidth="1"/>
    <col min="8" max="8" width="12.140625" style="1" customWidth="1"/>
    <col min="9" max="9" width="15.28515625" style="1" customWidth="1"/>
    <col min="10" max="10" width="12.42578125" style="1" customWidth="1"/>
    <col min="11" max="11" width="13.28515625" style="1" customWidth="1"/>
    <col min="12" max="12" width="16.85546875" style="1" customWidth="1"/>
    <col min="13" max="13" width="14" style="1" customWidth="1"/>
    <col min="14" max="16384" width="9.140625" style="1"/>
  </cols>
  <sheetData>
    <row r="1" spans="2:13" ht="6" customHeight="1" x14ac:dyDescent="0.25"/>
    <row r="2" spans="2:13" ht="36" customHeight="1" x14ac:dyDescent="0.25">
      <c r="B2" s="3" t="s">
        <v>3</v>
      </c>
      <c r="C2" s="2"/>
      <c r="D2" s="2"/>
      <c r="E2" s="2"/>
      <c r="F2" s="2"/>
      <c r="G2" s="2"/>
      <c r="H2" s="2"/>
      <c r="I2" s="2"/>
      <c r="J2" s="2"/>
      <c r="K2" s="2"/>
      <c r="L2" s="2"/>
      <c r="M2" s="2"/>
    </row>
    <row r="3" spans="2:13" ht="21.95" customHeight="1" x14ac:dyDescent="0.25">
      <c r="B3" s="4" t="str">
        <f>B6&amp;"   |   Owner: "&amp;F6&amp;"   |   "&amp;TEXT(H6,"d mmm yyyy")</f>
        <v>Assembly Line 3 Defect Analysis   |   Owner: J. Rivera   |   10 Sep 2026</v>
      </c>
      <c r="C3" s="2"/>
      <c r="D3" s="2"/>
      <c r="E3" s="2"/>
      <c r="F3" s="2"/>
      <c r="G3" s="2"/>
      <c r="H3" s="2"/>
      <c r="I3" s="2"/>
      <c r="J3" s="2"/>
      <c r="K3" s="2"/>
      <c r="L3" s="2"/>
      <c r="M3" s="2"/>
    </row>
    <row r="4" spans="2:13" ht="9.9499999999999993" customHeight="1" x14ac:dyDescent="0.25"/>
    <row r="5" spans="2:13" x14ac:dyDescent="0.25">
      <c r="B5" s="5" t="s">
        <v>28</v>
      </c>
      <c r="F5" s="5" t="s">
        <v>29</v>
      </c>
      <c r="H5" s="5" t="s">
        <v>30</v>
      </c>
      <c r="J5" s="5" t="s">
        <v>31</v>
      </c>
    </row>
    <row r="6" spans="2:13" ht="21.95" customHeight="1" x14ac:dyDescent="0.25">
      <c r="B6" s="6" t="s">
        <v>15</v>
      </c>
      <c r="C6" s="6"/>
      <c r="D6" s="6"/>
      <c r="E6" s="6"/>
      <c r="F6" s="6" t="s">
        <v>16</v>
      </c>
      <c r="G6" s="6"/>
      <c r="H6" s="7">
        <v>46275</v>
      </c>
      <c r="I6" s="6"/>
      <c r="J6" s="8">
        <v>0.8</v>
      </c>
    </row>
    <row r="7" spans="2:13" x14ac:dyDescent="0.25">
      <c r="B7" s="9" t="s">
        <v>37</v>
      </c>
    </row>
    <row r="8" spans="2:13" ht="9.9499999999999993" customHeight="1" thickBot="1" x14ac:dyDescent="0.3"/>
    <row r="9" spans="2:13" ht="18" customHeight="1" thickTop="1" x14ac:dyDescent="0.25">
      <c r="B9" s="12" t="s">
        <v>32</v>
      </c>
      <c r="C9" s="11"/>
      <c r="E9" s="12" t="s">
        <v>33</v>
      </c>
      <c r="F9" s="11"/>
      <c r="G9" s="12" t="s">
        <v>34</v>
      </c>
      <c r="H9" s="11"/>
      <c r="I9" s="11"/>
      <c r="J9" s="12" t="s">
        <v>35</v>
      </c>
      <c r="K9" s="11"/>
      <c r="L9" s="11"/>
      <c r="M9" s="11"/>
    </row>
    <row r="10" spans="2:13" ht="33.950000000000003" customHeight="1" x14ac:dyDescent="0.25">
      <c r="B10" s="46">
        <f>SUM(RawData[Count])</f>
        <v>107</v>
      </c>
      <c r="C10" s="47"/>
      <c r="E10" s="48">
        <f>COUNTIF(ParetoTbl[Vital Few?],"Yes")</f>
        <v>3</v>
      </c>
      <c r="F10" s="49"/>
      <c r="G10" s="50">
        <f>IFERROR(SUMIF(ParetoTbl[Vital Few?],"Yes",ParetoTbl[Count])/B10,0)</f>
        <v>0.81308411214953269</v>
      </c>
      <c r="H10" s="51"/>
      <c r="I10" s="52"/>
      <c r="J10" s="53" t="str">
        <f>IFERROR(INDEX(ParetoTbl[Category],1),"-")</f>
        <v>Missing fastener</v>
      </c>
      <c r="K10" s="54"/>
      <c r="L10" s="54"/>
      <c r="M10" s="54"/>
    </row>
    <row r="11" spans="2:13" ht="18" customHeight="1" x14ac:dyDescent="0.25">
      <c r="B11" s="13" t="str">
        <f>COUNTA(RawData[Category])&amp;" categories"</f>
        <v>7 categories</v>
      </c>
      <c r="C11" s="10"/>
      <c r="E11" s="13" t="str">
        <f>"of "&amp;COUNTA(RawData[Category])&amp;" ("&amp;TEXT(IFERROR(E10/COUNTA(RawData[Category]),0),"0%")&amp;" of categories)"</f>
        <v>of 7 (43% of categories)</v>
      </c>
      <c r="F11" s="10"/>
      <c r="G11" s="13" t="str">
        <f>"Threshold: "&amp;TEXT(VitalFewThreshold,"0%")</f>
        <v>Threshold: 80%</v>
      </c>
      <c r="H11" s="10"/>
      <c r="I11" s="10"/>
      <c r="J11" s="13" t="str">
        <f>IFERROR(TEXT(INDEX(ParetoTbl[% of Total],1),"0.0%")&amp;" of total ("&amp;TEXT(INDEX(ParetoTbl[Count],1),"#,##0")&amp;")","")</f>
        <v>39.3% of total (42)</v>
      </c>
      <c r="K11" s="10"/>
      <c r="L11" s="10"/>
      <c r="M11" s="10"/>
    </row>
    <row r="12" spans="2:13" ht="9.9499999999999993" customHeight="1" x14ac:dyDescent="0.25"/>
    <row r="13" spans="2:13" ht="36" customHeight="1" x14ac:dyDescent="0.25">
      <c r="B13" s="45" t="str" cm="1">
        <f t="array" ref="B13">IFERROR("Key finding: "&amp;E10&amp;" of "&amp;COUNTA(RawData[Category])&amp;" categories account for "&amp;TEXT(G10,"0.0%")&amp;" of all "&amp;TEXT(B10,"#,##0")&amp;" occurrences. Prioritize: "&amp;_xlfn.TEXTJOIN(", ",TRUE,_xlfn._xlws.FILTER(ParetoTbl[Category],ParetoTbl[Vital Few?]="Yes"))&amp;".","Enter category counts in the Raw Data Input table to see the key finding.")</f>
        <v>Key finding: 3 of 7 categories account for 81.3% of all 107 occurrences. Prioritize: Missing fastener, Scratched surface finish, Misaligned bracket.</v>
      </c>
      <c r="C13" s="45"/>
      <c r="D13" s="45"/>
      <c r="E13" s="45"/>
      <c r="F13" s="45"/>
      <c r="G13" s="45"/>
      <c r="H13" s="45"/>
      <c r="I13" s="45"/>
      <c r="J13" s="45"/>
      <c r="K13" s="45"/>
      <c r="L13" s="45"/>
      <c r="M13" s="45"/>
    </row>
    <row r="14" spans="2:13" x14ac:dyDescent="0.25">
      <c r="B14" s="9" t="str">
        <f>IF(ROWS(ParetoTbl[])&lt;&gt;ROWS(RawData[]),"⚠ Check: Raw Data has "&amp;ROWS(RawData[])&amp;" rows but the Sorted Analysis has "&amp;ROWS(ParetoTbl[])&amp;". Drag the Sorted Analysis table corner handle to match.",IF(ABS(SUM(ParetoTbl[Count])-SUM(RawData[Count]))&gt;0.000001,"⚠ Check: Sorted Analysis total does not reconcile to Raw Data total.","✔ Checks passed: all "&amp;ROWS(RawData[])&amp;" raw categories are ranked and totals reconcile."))</f>
        <v>✔ Checks passed: all 7 raw categories are ranked and totals reconcile.</v>
      </c>
    </row>
    <row r="15" spans="2:13" ht="8.1" customHeight="1" x14ac:dyDescent="0.25"/>
    <row r="36" spans="2:13" ht="14.1" customHeight="1" x14ac:dyDescent="0.25"/>
    <row r="37" spans="2:13" ht="21.95" customHeight="1" x14ac:dyDescent="0.25">
      <c r="B37" s="14" t="s">
        <v>17</v>
      </c>
      <c r="C37" s="14"/>
      <c r="E37" s="14" t="s">
        <v>36</v>
      </c>
      <c r="F37" s="14"/>
      <c r="G37" s="14"/>
      <c r="H37" s="14"/>
      <c r="I37" s="14"/>
      <c r="J37" s="14"/>
      <c r="K37" s="14"/>
      <c r="L37" s="14"/>
      <c r="M37" s="14"/>
    </row>
    <row r="38" spans="2:13" ht="21.95" customHeight="1" x14ac:dyDescent="0.25">
      <c r="B38" s="15" t="s">
        <v>4</v>
      </c>
      <c r="C38" s="16" t="s">
        <v>5</v>
      </c>
      <c r="E38" s="16" t="s">
        <v>18</v>
      </c>
      <c r="F38" s="15" t="s">
        <v>4</v>
      </c>
      <c r="G38" s="16" t="s">
        <v>5</v>
      </c>
      <c r="H38" s="16" t="s">
        <v>6</v>
      </c>
      <c r="I38" s="16" t="s">
        <v>7</v>
      </c>
      <c r="J38" s="16" t="s">
        <v>19</v>
      </c>
      <c r="K38" s="16" t="s">
        <v>25</v>
      </c>
      <c r="L38" s="21" t="s">
        <v>26</v>
      </c>
      <c r="M38" s="21" t="s">
        <v>27</v>
      </c>
    </row>
    <row r="39" spans="2:13" x14ac:dyDescent="0.25">
      <c r="B39" s="17" t="s">
        <v>8</v>
      </c>
      <c r="C39" s="18">
        <v>42</v>
      </c>
      <c r="E39" s="22">
        <f>ROW()-ROW(ParetoTbl[[#Headers],[Rank]])</f>
        <v>1</v>
      </c>
      <c r="F39" s="23" t="str" cm="1">
        <f t="array" ref="F39">IFERROR(INDEX(_xlfn._xlws.SORT(RawData[],2,-1),ParetoTbl[[#This Row],[Rank]],1),"")</f>
        <v>Missing fastener</v>
      </c>
      <c r="G39" s="24" cm="1">
        <f t="array" ref="G39">IFERROR(INDEX(_xlfn._xlws.SORT(RawData[],2,-1),ParetoTbl[[#This Row],[Rank]],2),"")</f>
        <v>42</v>
      </c>
      <c r="H39" s="25">
        <f>IF(ParetoTbl[[#This Row],[Count]]="","",ParetoTbl[[#This Row],[Count]]/SUM(RawData[Count]))</f>
        <v>0.3925233644859813</v>
      </c>
      <c r="I39" s="25">
        <f>IF(ParetoTbl[[#This Row],[Count]]="","",SUM(INDEX(ParetoTbl[Count],1):ParetoTbl[[#This Row],[Count]])/SUM(RawData[Count]))</f>
        <v>0.3925233644859813</v>
      </c>
      <c r="J39" s="22" t="str">
        <f>IF(ParetoTbl[[#This Row],[Count]]="","",IF(ROUND(ParetoTbl[[#This Row],[Cumulative %]]-ParetoTbl[[#This Row],[% of Total]],9)&lt;VitalFewThreshold,"Yes","No"))</f>
        <v>Yes</v>
      </c>
      <c r="K39" s="25">
        <f t="shared" ref="K39:K45" si="0">VitalFewThreshold</f>
        <v>0.8</v>
      </c>
      <c r="L39" s="26">
        <f>IF(ParetoTbl[[#This Row],[Vital Few?]]="Yes",ParetoTbl[[#This Row],[Count]],0)</f>
        <v>42</v>
      </c>
      <c r="M39" s="26">
        <f>IF(ParetoTbl[[#This Row],[Vital Few?]]="No",ParetoTbl[[#This Row],[Count]],0)</f>
        <v>0</v>
      </c>
    </row>
    <row r="40" spans="2:13" x14ac:dyDescent="0.25">
      <c r="B40" s="17" t="s">
        <v>9</v>
      </c>
      <c r="C40" s="18">
        <v>28</v>
      </c>
      <c r="E40" s="22">
        <f>ROW()-ROW(ParetoTbl[[#Headers],[Rank]])</f>
        <v>2</v>
      </c>
      <c r="F40" s="23" t="str" cm="1">
        <f t="array" ref="F40">IFERROR(INDEX(_xlfn._xlws.SORT(RawData[],2,-1),ParetoTbl[[#This Row],[Rank]],1),"")</f>
        <v>Scratched surface finish</v>
      </c>
      <c r="G40" s="24" cm="1">
        <f t="array" ref="G40">IFERROR(INDEX(_xlfn._xlws.SORT(RawData[],2,-1),ParetoTbl[[#This Row],[Rank]],2),"")</f>
        <v>28</v>
      </c>
      <c r="H40" s="25">
        <f>IF(ParetoTbl[[#This Row],[Count]]="","",ParetoTbl[[#This Row],[Count]]/SUM(RawData[Count]))</f>
        <v>0.26168224299065418</v>
      </c>
      <c r="I40" s="25">
        <f>IF(ParetoTbl[[#This Row],[Count]]="","",SUM(INDEX(ParetoTbl[Count],1):ParetoTbl[[#This Row],[Count]])/SUM(RawData[Count]))</f>
        <v>0.65420560747663548</v>
      </c>
      <c r="J40" s="22" t="str">
        <f>IF(ParetoTbl[[#This Row],[Count]]="","",IF(ROUND(ParetoTbl[[#This Row],[Cumulative %]]-ParetoTbl[[#This Row],[% of Total]],9)&lt;VitalFewThreshold,"Yes","No"))</f>
        <v>Yes</v>
      </c>
      <c r="K40" s="25">
        <f t="shared" si="0"/>
        <v>0.8</v>
      </c>
      <c r="L40" s="26">
        <f>IF(ParetoTbl[[#This Row],[Vital Few?]]="Yes",ParetoTbl[[#This Row],[Count]],0)</f>
        <v>28</v>
      </c>
      <c r="M40" s="26">
        <f>IF(ParetoTbl[[#This Row],[Vital Few?]]="No",ParetoTbl[[#This Row],[Count]],0)</f>
        <v>0</v>
      </c>
    </row>
    <row r="41" spans="2:13" x14ac:dyDescent="0.25">
      <c r="B41" s="17" t="s">
        <v>10</v>
      </c>
      <c r="C41" s="18">
        <v>17</v>
      </c>
      <c r="E41" s="22">
        <f>ROW()-ROW(ParetoTbl[[#Headers],[Rank]])</f>
        <v>3</v>
      </c>
      <c r="F41" s="23" t="str" cm="1">
        <f t="array" ref="F41">IFERROR(INDEX(_xlfn._xlws.SORT(RawData[],2,-1),ParetoTbl[[#This Row],[Rank]],1),"")</f>
        <v>Misaligned bracket</v>
      </c>
      <c r="G41" s="24" cm="1">
        <f t="array" ref="G41">IFERROR(INDEX(_xlfn._xlws.SORT(RawData[],2,-1),ParetoTbl[[#This Row],[Rank]],2),"")</f>
        <v>17</v>
      </c>
      <c r="H41" s="25">
        <f>IF(ParetoTbl[[#This Row],[Count]]="","",ParetoTbl[[#This Row],[Count]]/SUM(RawData[Count]))</f>
        <v>0.15887850467289719</v>
      </c>
      <c r="I41" s="25">
        <f>IF(ParetoTbl[[#This Row],[Count]]="","",SUM(INDEX(ParetoTbl[Count],1):ParetoTbl[[#This Row],[Count]])/SUM(RawData[Count]))</f>
        <v>0.81308411214953269</v>
      </c>
      <c r="J41" s="22" t="str">
        <f>IF(ParetoTbl[[#This Row],[Count]]="","",IF(ROUND(ParetoTbl[[#This Row],[Cumulative %]]-ParetoTbl[[#This Row],[% of Total]],9)&lt;VitalFewThreshold,"Yes","No"))</f>
        <v>Yes</v>
      </c>
      <c r="K41" s="25">
        <f t="shared" si="0"/>
        <v>0.8</v>
      </c>
      <c r="L41" s="26">
        <f>IF(ParetoTbl[[#This Row],[Vital Few?]]="Yes",ParetoTbl[[#This Row],[Count]],0)</f>
        <v>17</v>
      </c>
      <c r="M41" s="26">
        <f>IF(ParetoTbl[[#This Row],[Vital Few?]]="No",ParetoTbl[[#This Row],[Count]],0)</f>
        <v>0</v>
      </c>
    </row>
    <row r="42" spans="2:13" x14ac:dyDescent="0.25">
      <c r="B42" s="17" t="s">
        <v>11</v>
      </c>
      <c r="C42" s="18">
        <v>9</v>
      </c>
      <c r="E42" s="22">
        <f>ROW()-ROW(ParetoTbl[[#Headers],[Rank]])</f>
        <v>4</v>
      </c>
      <c r="F42" s="23" t="str" cm="1">
        <f t="array" ref="F42">IFERROR(INDEX(_xlfn._xlws.SORT(RawData[],2,-1),ParetoTbl[[#This Row],[Rank]],1),"")</f>
        <v>Wrong label applied</v>
      </c>
      <c r="G42" s="24" cm="1">
        <f t="array" ref="G42">IFERROR(INDEX(_xlfn._xlws.SORT(RawData[],2,-1),ParetoTbl[[#This Row],[Rank]],2),"")</f>
        <v>9</v>
      </c>
      <c r="H42" s="25">
        <f>IF(ParetoTbl[[#This Row],[Count]]="","",ParetoTbl[[#This Row],[Count]]/SUM(RawData[Count]))</f>
        <v>8.4112149532710276E-2</v>
      </c>
      <c r="I42" s="25">
        <f>IF(ParetoTbl[[#This Row],[Count]]="","",SUM(INDEX(ParetoTbl[Count],1):ParetoTbl[[#This Row],[Count]])/SUM(RawData[Count]))</f>
        <v>0.89719626168224298</v>
      </c>
      <c r="J42" s="22" t="str">
        <f>IF(ParetoTbl[[#This Row],[Count]]="","",IF(ROUND(ParetoTbl[[#This Row],[Cumulative %]]-ParetoTbl[[#This Row],[% of Total]],9)&lt;VitalFewThreshold,"Yes","No"))</f>
        <v>No</v>
      </c>
      <c r="K42" s="25">
        <f t="shared" si="0"/>
        <v>0.8</v>
      </c>
      <c r="L42" s="26">
        <f>IF(ParetoTbl[[#This Row],[Vital Few?]]="Yes",ParetoTbl[[#This Row],[Count]],0)</f>
        <v>0</v>
      </c>
      <c r="M42" s="26">
        <f>IF(ParetoTbl[[#This Row],[Vital Few?]]="No",ParetoTbl[[#This Row],[Count]],0)</f>
        <v>9</v>
      </c>
    </row>
    <row r="43" spans="2:13" x14ac:dyDescent="0.25">
      <c r="B43" s="17" t="s">
        <v>12</v>
      </c>
      <c r="C43" s="18">
        <v>6</v>
      </c>
      <c r="E43" s="22">
        <f>ROW()-ROW(ParetoTbl[[#Headers],[Rank]])</f>
        <v>5</v>
      </c>
      <c r="F43" s="23" t="str" cm="1">
        <f t="array" ref="F43">IFERROR(INDEX(_xlfn._xlws.SORT(RawData[],2,-1),ParetoTbl[[#This Row],[Rank]],1),"")</f>
        <v>Damaged packaging</v>
      </c>
      <c r="G43" s="24" cm="1">
        <f t="array" ref="G43">IFERROR(INDEX(_xlfn._xlws.SORT(RawData[],2,-1),ParetoTbl[[#This Row],[Rank]],2),"")</f>
        <v>6</v>
      </c>
      <c r="H43" s="25">
        <f>IF(ParetoTbl[[#This Row],[Count]]="","",ParetoTbl[[#This Row],[Count]]/SUM(RawData[Count]))</f>
        <v>5.6074766355140186E-2</v>
      </c>
      <c r="I43" s="25">
        <f>IF(ParetoTbl[[#This Row],[Count]]="","",SUM(INDEX(ParetoTbl[Count],1):ParetoTbl[[#This Row],[Count]])/SUM(RawData[Count]))</f>
        <v>0.95327102803738317</v>
      </c>
      <c r="J43" s="22" t="str">
        <f>IF(ParetoTbl[[#This Row],[Count]]="","",IF(ROUND(ParetoTbl[[#This Row],[Cumulative %]]-ParetoTbl[[#This Row],[% of Total]],9)&lt;VitalFewThreshold,"Yes","No"))</f>
        <v>No</v>
      </c>
      <c r="K43" s="25">
        <f t="shared" si="0"/>
        <v>0.8</v>
      </c>
      <c r="L43" s="26">
        <f>IF(ParetoTbl[[#This Row],[Vital Few?]]="Yes",ParetoTbl[[#This Row],[Count]],0)</f>
        <v>0</v>
      </c>
      <c r="M43" s="26">
        <f>IF(ParetoTbl[[#This Row],[Vital Few?]]="No",ParetoTbl[[#This Row],[Count]],0)</f>
        <v>6</v>
      </c>
    </row>
    <row r="44" spans="2:13" x14ac:dyDescent="0.25">
      <c r="B44" s="17" t="s">
        <v>13</v>
      </c>
      <c r="C44" s="18">
        <v>3</v>
      </c>
      <c r="E44" s="22">
        <f>ROW()-ROW(ParetoTbl[[#Headers],[Rank]])</f>
        <v>6</v>
      </c>
      <c r="F44" s="23" t="str" cm="1">
        <f t="array" ref="F44">IFERROR(INDEX(_xlfn._xlws.SORT(RawData[],2,-1),ParetoTbl[[#This Row],[Rank]],1),"")</f>
        <v>Incorrect part revision</v>
      </c>
      <c r="G44" s="24" cm="1">
        <f t="array" ref="G44">IFERROR(INDEX(_xlfn._xlws.SORT(RawData[],2,-1),ParetoTbl[[#This Row],[Rank]],2),"")</f>
        <v>3</v>
      </c>
      <c r="H44" s="25">
        <f>IF(ParetoTbl[[#This Row],[Count]]="","",ParetoTbl[[#This Row],[Count]]/SUM(RawData[Count]))</f>
        <v>2.8037383177570093E-2</v>
      </c>
      <c r="I44" s="25">
        <f>IF(ParetoTbl[[#This Row],[Count]]="","",SUM(INDEX(ParetoTbl[Count],1):ParetoTbl[[#This Row],[Count]])/SUM(RawData[Count]))</f>
        <v>0.98130841121495327</v>
      </c>
      <c r="J44" s="22" t="str">
        <f>IF(ParetoTbl[[#This Row],[Count]]="","",IF(ROUND(ParetoTbl[[#This Row],[Cumulative %]]-ParetoTbl[[#This Row],[% of Total]],9)&lt;VitalFewThreshold,"Yes","No"))</f>
        <v>No</v>
      </c>
      <c r="K44" s="25">
        <f t="shared" si="0"/>
        <v>0.8</v>
      </c>
      <c r="L44" s="26">
        <f>IF(ParetoTbl[[#This Row],[Vital Few?]]="Yes",ParetoTbl[[#This Row],[Count]],0)</f>
        <v>0</v>
      </c>
      <c r="M44" s="26">
        <f>IF(ParetoTbl[[#This Row],[Vital Few?]]="No",ParetoTbl[[#This Row],[Count]],0)</f>
        <v>3</v>
      </c>
    </row>
    <row r="45" spans="2:13" x14ac:dyDescent="0.25">
      <c r="B45" s="19" t="s">
        <v>14</v>
      </c>
      <c r="C45" s="20">
        <v>2</v>
      </c>
      <c r="E45" s="27">
        <f>ROW()-ROW(ParetoTbl[[#Headers],[Rank]])</f>
        <v>7</v>
      </c>
      <c r="F45" s="28" t="str" cm="1">
        <f t="array" ref="F45">IFERROR(INDEX(_xlfn._xlws.SORT(RawData[],2,-1),ParetoTbl[[#This Row],[Rank]],1),"")</f>
        <v>Other</v>
      </c>
      <c r="G45" s="29" cm="1">
        <f t="array" ref="G45">IFERROR(INDEX(_xlfn._xlws.SORT(RawData[],2,-1),ParetoTbl[[#This Row],[Rank]],2),"")</f>
        <v>2</v>
      </c>
      <c r="H45" s="30">
        <f>IF(ParetoTbl[[#This Row],[Count]]="","",ParetoTbl[[#This Row],[Count]]/SUM(RawData[Count]))</f>
        <v>1.8691588785046728E-2</v>
      </c>
      <c r="I45" s="30">
        <f>IF(ParetoTbl[[#This Row],[Count]]="","",SUM(INDEX(ParetoTbl[Count],1):ParetoTbl[[#This Row],[Count]])/SUM(RawData[Count]))</f>
        <v>1</v>
      </c>
      <c r="J45" s="27" t="str">
        <f>IF(ParetoTbl[[#This Row],[Count]]="","",IF(ROUND(ParetoTbl[[#This Row],[Cumulative %]]-ParetoTbl[[#This Row],[% of Total]],9)&lt;VitalFewThreshold,"Yes","No"))</f>
        <v>No</v>
      </c>
      <c r="K45" s="30">
        <f t="shared" si="0"/>
        <v>0.8</v>
      </c>
      <c r="L45" s="31">
        <f>IF(ParetoTbl[[#This Row],[Vital Few?]]="Yes",ParetoTbl[[#This Row],[Count]],0)</f>
        <v>0</v>
      </c>
      <c r="M45" s="31">
        <f>IF(ParetoTbl[[#This Row],[Vital Few?]]="No",ParetoTbl[[#This Row],[Count]],0)</f>
        <v>2</v>
      </c>
    </row>
  </sheetData>
  <mergeCells count="5">
    <mergeCell ref="B13:M13"/>
    <mergeCell ref="B10:C10"/>
    <mergeCell ref="E10:F10"/>
    <mergeCell ref="G10:I10"/>
    <mergeCell ref="J10:M10"/>
  </mergeCells>
  <conditionalFormatting sqref="B14:M14">
    <cfRule type="expression" dxfId="2" priority="2">
      <formula>LEFT($B$14,1)="⚠"</formula>
    </cfRule>
    <cfRule type="expression" dxfId="1" priority="3">
      <formula>LEFT($B$14,1)="✔"</formula>
    </cfRule>
  </conditionalFormatting>
  <conditionalFormatting sqref="E39:M45">
    <cfRule type="expression" dxfId="0" priority="1">
      <formula>$J39="Yes"</formula>
    </cfRule>
  </conditionalFormatting>
  <dataValidations count="3">
    <dataValidation type="decimal" allowBlank="1" showInputMessage="1" showErrorMessage="1" errorTitle="Invalid threshold" error="Enter a percentage between 1% and 100%." promptTitle="Vital-few threshold" prompt="Cumulative % used to flag the vital few (default 80%)." sqref="J6" xr:uid="{31BD37FE-E07D-4D57-A91D-329682B7ACD3}">
      <formula1>0.01</formula1>
      <formula2>1</formula2>
    </dataValidation>
    <dataValidation type="decimal" operator="greaterThanOrEqual" allowBlank="1" showInputMessage="1" showErrorMessage="1" errorTitle="Invalid count" error="Enter a number greater than or equal to 0." sqref="C39:C45" xr:uid="{A7311613-9470-464F-9F88-B75A72E07364}">
      <formula1>0</formula1>
    </dataValidation>
    <dataValidation type="date" operator="greaterThan" allowBlank="1" showInputMessage="1" showErrorMessage="1" errorTitle="Invalid date" error="Enter a valid date." sqref="H6" xr:uid="{E77D17C9-A557-424F-9C94-6262312DDB88}">
      <formula1>36526</formula1>
    </dataValidation>
  </dataValidations>
  <pageMargins left="0.75" right="0.75" top="1" bottom="1" header="0.5" footer="0.5"/>
  <drawing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How-To</vt:lpstr>
      <vt:lpstr>Pareto Data</vt:lpstr>
      <vt:lpstr>VitalFewThreshold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2026-09-10T05:26:22Z</dcterms:created>
  <dcterms:modified xsi:type="dcterms:W3CDTF">2026-10-08T03:34:32Z</dcterms:modified>
</cp:coreProperties>
</file>