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488A7FCA-37BC-4322-9215-4363C8052575}" xr6:coauthVersionLast="47" xr6:coauthVersionMax="47" xr10:uidLastSave="{00000000-0000-0000-0000-000000000000}"/>
  <bookViews>
    <workbookView xWindow="4380" yWindow="2115" windowWidth="21600" windowHeight="11475" xr2:uid="{00000000-000D-0000-FFFF-FFFF00000000}"/>
  </bookViews>
  <sheets>
    <sheet name="How-To" sheetId="1" r:id="rId1"/>
    <sheet name="Measure Dictionary" sheetId="2" r:id="rId2"/>
    <sheet name="Monthly Data" sheetId="3" r:id="rId3"/>
    <sheet name="Dashboard" sheetId="4" r:id="rId4"/>
    <sheet name="Trend Data" sheetId="5" r:id="rId5"/>
  </sheets>
  <definedNames>
    <definedName name="DefaultBand">'Measure Dictionary'!$K$3</definedName>
    <definedName name="_xlnm.Print_Area" localSheetId="3">Dashboard!$A$1:$N$47</definedName>
    <definedName name="_xlnm.Print_Titles" localSheetId="2">'Monthly Data'!$4:$4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6" i="4" l="1"/>
  <c r="B26" i="4"/>
  <c r="C26" i="4"/>
  <c r="D26" i="4"/>
  <c r="E26" i="4"/>
  <c r="G26" i="4"/>
  <c r="H26" i="4"/>
  <c r="A27" i="4"/>
  <c r="B27" i="4"/>
  <c r="C27" i="4"/>
  <c r="D27" i="4"/>
  <c r="E27" i="4"/>
  <c r="G27" i="4"/>
  <c r="H27" i="4"/>
  <c r="K27" i="4"/>
  <c r="N27" i="4"/>
  <c r="A28" i="4"/>
  <c r="B28" i="4"/>
  <c r="C28" i="4"/>
  <c r="D28" i="4"/>
  <c r="E28" i="4"/>
  <c r="G28" i="4"/>
  <c r="H28" i="4"/>
  <c r="N28" i="4"/>
  <c r="A29" i="4"/>
  <c r="B29" i="4"/>
  <c r="C29" i="4"/>
  <c r="D29" i="4"/>
  <c r="E29" i="4"/>
  <c r="G29" i="4"/>
  <c r="H29" i="4"/>
  <c r="N29" i="4"/>
  <c r="A30" i="4"/>
  <c r="B30" i="4"/>
  <c r="C30" i="4"/>
  <c r="D30" i="4"/>
  <c r="E30" i="4"/>
  <c r="F30" i="4"/>
  <c r="G30" i="4"/>
  <c r="H30" i="4"/>
  <c r="I30" i="4"/>
  <c r="J30" i="4" a="1"/>
  <c r="K30" i="4"/>
  <c r="L30" i="4" s="1"/>
  <c r="A31" i="4"/>
  <c r="B31" i="4"/>
  <c r="C31" i="4"/>
  <c r="D31" i="4"/>
  <c r="E31" i="4"/>
  <c r="F31" i="4"/>
  <c r="G31" i="4"/>
  <c r="H31" i="4"/>
  <c r="M31" i="4"/>
  <c r="N31" i="4"/>
  <c r="A32" i="4"/>
  <c r="B32" i="4"/>
  <c r="C32" i="4"/>
  <c r="D32" i="4"/>
  <c r="E32" i="4"/>
  <c r="F32" i="4"/>
  <c r="G32" i="4"/>
  <c r="H32" i="4"/>
  <c r="I32" i="4"/>
  <c r="J32" i="4" a="1"/>
  <c r="K32" i="4"/>
  <c r="L32" i="4"/>
  <c r="M32" i="4"/>
  <c r="N32" i="4"/>
  <c r="A33" i="4"/>
  <c r="B33" i="4"/>
  <c r="C33" i="4"/>
  <c r="D33" i="4"/>
  <c r="E33" i="4"/>
  <c r="F33" i="4"/>
  <c r="G33" i="4"/>
  <c r="H33" i="4"/>
  <c r="I33" i="4"/>
  <c r="J33" i="4" a="1"/>
  <c r="K33" i="4"/>
  <c r="L33" i="4"/>
  <c r="M33" i="4"/>
  <c r="N33" i="4"/>
  <c r="A34" i="4"/>
  <c r="B34" i="4"/>
  <c r="C34" i="4"/>
  <c r="D34" i="4"/>
  <c r="E34" i="4"/>
  <c r="F34" i="4"/>
  <c r="G34" i="4"/>
  <c r="H34" i="4"/>
  <c r="I34" i="4"/>
  <c r="J34" i="4" a="1"/>
  <c r="K34" i="4"/>
  <c r="M34" i="4"/>
  <c r="N34" i="4"/>
  <c r="A35" i="4"/>
  <c r="B35" i="4"/>
  <c r="C35" i="4"/>
  <c r="D35" i="4"/>
  <c r="E35" i="4"/>
  <c r="F35" i="4"/>
  <c r="G35" i="4"/>
  <c r="H35" i="4"/>
  <c r="I35" i="4"/>
  <c r="J35" i="4" a="1"/>
  <c r="K35" i="4"/>
  <c r="A36" i="4"/>
  <c r="B36" i="4"/>
  <c r="C36" i="4"/>
  <c r="D36" i="4"/>
  <c r="E36" i="4"/>
  <c r="F36" i="4"/>
  <c r="G36" i="4"/>
  <c r="H36" i="4"/>
  <c r="I36" i="4"/>
  <c r="J36" i="4" a="1"/>
  <c r="K36" i="4"/>
  <c r="L36" i="4"/>
  <c r="M36" i="4"/>
  <c r="N36" i="4"/>
  <c r="A37" i="4"/>
  <c r="B37" i="4"/>
  <c r="C37" i="4"/>
  <c r="D37" i="4"/>
  <c r="E37" i="4"/>
  <c r="F37" i="4"/>
  <c r="G37" i="4"/>
  <c r="H37" i="4"/>
  <c r="I37" i="4"/>
  <c r="J37" i="4" a="1"/>
  <c r="K37" i="4"/>
  <c r="L37" i="4"/>
  <c r="M37" i="4"/>
  <c r="N37" i="4"/>
  <c r="A38" i="4"/>
  <c r="B38" i="4"/>
  <c r="C38" i="4"/>
  <c r="D38" i="4"/>
  <c r="E38" i="4"/>
  <c r="K38" i="4" s="1"/>
  <c r="F38" i="4"/>
  <c r="L38" i="4" s="1"/>
  <c r="G38" i="4"/>
  <c r="H38" i="4"/>
  <c r="I38" i="4"/>
  <c r="J38" i="4" a="1"/>
  <c r="M38" i="4"/>
  <c r="N38" i="4"/>
  <c r="A39" i="4"/>
  <c r="B39" i="4"/>
  <c r="C39" i="4"/>
  <c r="D39" i="4"/>
  <c r="E39" i="4"/>
  <c r="F39" i="4"/>
  <c r="G39" i="4"/>
  <c r="H39" i="4"/>
  <c r="I39" i="4"/>
  <c r="J39" i="4" a="1"/>
  <c r="K39" i="4"/>
  <c r="L39" i="4"/>
  <c r="M39" i="4"/>
  <c r="N39" i="4"/>
  <c r="A40" i="4"/>
  <c r="B40" i="4"/>
  <c r="C40" i="4"/>
  <c r="D40" i="4"/>
  <c r="E40" i="4"/>
  <c r="K40" i="4" s="1"/>
  <c r="F40" i="4"/>
  <c r="L40" i="4" s="1"/>
  <c r="G40" i="4"/>
  <c r="H40" i="4"/>
  <c r="I40" i="4"/>
  <c r="J40" i="4" a="1"/>
  <c r="A41" i="4"/>
  <c r="B41" i="4"/>
  <c r="C41" i="4"/>
  <c r="D41" i="4"/>
  <c r="E41" i="4"/>
  <c r="F41" i="4"/>
  <c r="G41" i="4"/>
  <c r="H41" i="4"/>
  <c r="I41" i="4"/>
  <c r="J41" i="4" a="1"/>
  <c r="K41" i="4"/>
  <c r="L41" i="4"/>
  <c r="M41" i="4"/>
  <c r="N41" i="4"/>
  <c r="A42" i="4"/>
  <c r="B42" i="4"/>
  <c r="C42" i="4"/>
  <c r="D42" i="4"/>
  <c r="E42" i="4"/>
  <c r="F42" i="4"/>
  <c r="G42" i="4"/>
  <c r="H42" i="4"/>
  <c r="I42" i="4"/>
  <c r="M42" i="4"/>
  <c r="N42" i="4"/>
  <c r="A43" i="4"/>
  <c r="B43" i="4" s="1"/>
  <c r="C43" i="4"/>
  <c r="D43" i="4"/>
  <c r="E43" i="4"/>
  <c r="G43" i="4"/>
  <c r="H43" i="4"/>
  <c r="M43" i="4"/>
  <c r="N43" i="4"/>
  <c r="A44" i="4"/>
  <c r="B44" i="4"/>
  <c r="C44" i="4"/>
  <c r="D44" i="4"/>
  <c r="E44" i="4"/>
  <c r="G44" i="4"/>
  <c r="H44" i="4"/>
  <c r="M44" i="4"/>
  <c r="N44" i="4"/>
  <c r="A45" i="4"/>
  <c r="B45" i="4" s="1"/>
  <c r="C45" i="4"/>
  <c r="D45" i="4"/>
  <c r="E45" i="4"/>
  <c r="G45" i="4"/>
  <c r="H45" i="4"/>
  <c r="M45" i="4"/>
  <c r="N45" i="4"/>
  <c r="G6" i="4"/>
  <c r="C6" i="4"/>
  <c r="A6" i="4"/>
  <c r="C33" i="5"/>
  <c r="C34" i="5" s="1"/>
  <c r="A5" i="5"/>
  <c r="A6" i="5"/>
  <c r="B6" i="5"/>
  <c r="A7" i="5"/>
  <c r="A8" i="5"/>
  <c r="B8" i="5"/>
  <c r="A9" i="5"/>
  <c r="B9" i="5"/>
  <c r="A10" i="5"/>
  <c r="B10" i="5"/>
  <c r="A11" i="5"/>
  <c r="B11" i="5"/>
  <c r="A12" i="5"/>
  <c r="B12" i="5"/>
  <c r="A13" i="5"/>
  <c r="B13" i="5"/>
  <c r="A14" i="5"/>
  <c r="B14" i="5"/>
  <c r="A15" i="5"/>
  <c r="B15" i="5"/>
  <c r="A16" i="5"/>
  <c r="B16" i="5"/>
  <c r="A17" i="5"/>
  <c r="B17" i="5"/>
  <c r="A18" i="5"/>
  <c r="B18" i="5"/>
  <c r="A19" i="5"/>
  <c r="B19" i="5"/>
  <c r="A20" i="5"/>
  <c r="B20" i="5"/>
  <c r="A21" i="5"/>
  <c r="B21" i="5"/>
  <c r="A22" i="5"/>
  <c r="B22" i="5"/>
  <c r="A23" i="5"/>
  <c r="B23" i="5"/>
  <c r="A24" i="5"/>
  <c r="B24" i="5"/>
  <c r="N4" i="5"/>
  <c r="D5" i="3"/>
  <c r="E5" i="3"/>
  <c r="F5" i="3"/>
  <c r="G5" i="3"/>
  <c r="H5" i="3"/>
  <c r="I5" i="3"/>
  <c r="J5" i="3"/>
  <c r="D6" i="3"/>
  <c r="E6" i="3"/>
  <c r="F6" i="3"/>
  <c r="G6" i="3"/>
  <c r="H6" i="3"/>
  <c r="I6" i="3"/>
  <c r="J6" i="3"/>
  <c r="D7" i="3"/>
  <c r="E7" i="3"/>
  <c r="F7" i="3"/>
  <c r="G7" i="3"/>
  <c r="H7" i="3"/>
  <c r="I7" i="3"/>
  <c r="J7" i="3"/>
  <c r="D8" i="3"/>
  <c r="E8" i="3"/>
  <c r="F8" i="3"/>
  <c r="G8" i="3"/>
  <c r="H8" i="3"/>
  <c r="I8" i="3"/>
  <c r="J8" i="3"/>
  <c r="D9" i="3"/>
  <c r="E9" i="3"/>
  <c r="F9" i="3"/>
  <c r="G9" i="3"/>
  <c r="H9" i="3"/>
  <c r="I9" i="3"/>
  <c r="J9" i="3"/>
  <c r="D10" i="3"/>
  <c r="E10" i="3"/>
  <c r="F10" i="3"/>
  <c r="G10" i="3"/>
  <c r="H10" i="3"/>
  <c r="I10" i="3"/>
  <c r="J10" i="3"/>
  <c r="D11" i="3"/>
  <c r="E11" i="3"/>
  <c r="F11" i="3"/>
  <c r="G11" i="3"/>
  <c r="I11" i="3" s="1"/>
  <c r="H11" i="3"/>
  <c r="J11" i="3"/>
  <c r="D12" i="3"/>
  <c r="E12" i="3"/>
  <c r="F12" i="3"/>
  <c r="G12" i="3"/>
  <c r="H12" i="3"/>
  <c r="I12" i="3"/>
  <c r="J12" i="3"/>
  <c r="D13" i="3"/>
  <c r="E13" i="3"/>
  <c r="F13" i="3"/>
  <c r="G13" i="3"/>
  <c r="H13" i="3"/>
  <c r="I13" i="3"/>
  <c r="J13" i="3"/>
  <c r="D14" i="3"/>
  <c r="E14" i="3"/>
  <c r="F14" i="3"/>
  <c r="G14" i="3"/>
  <c r="H14" i="3"/>
  <c r="I14" i="3"/>
  <c r="J14" i="3"/>
  <c r="D15" i="3"/>
  <c r="E15" i="3"/>
  <c r="F15" i="3"/>
  <c r="G15" i="3"/>
  <c r="H15" i="3"/>
  <c r="I15" i="3"/>
  <c r="J15" i="3"/>
  <c r="D16" i="3"/>
  <c r="E16" i="3"/>
  <c r="F16" i="3"/>
  <c r="G16" i="3"/>
  <c r="H16" i="3"/>
  <c r="I16" i="3"/>
  <c r="J16" i="3"/>
  <c r="D17" i="3"/>
  <c r="E17" i="3"/>
  <c r="F17" i="3"/>
  <c r="G17" i="3"/>
  <c r="J17" i="3"/>
  <c r="D18" i="3"/>
  <c r="E18" i="3"/>
  <c r="F18" i="3"/>
  <c r="G18" i="3"/>
  <c r="H18" i="3"/>
  <c r="I18" i="3"/>
  <c r="J18" i="3"/>
  <c r="D19" i="3"/>
  <c r="E19" i="3"/>
  <c r="F19" i="3"/>
  <c r="G19" i="3"/>
  <c r="H19" i="3"/>
  <c r="I19" i="3"/>
  <c r="J19" i="3"/>
  <c r="D20" i="3"/>
  <c r="E20" i="3"/>
  <c r="F20" i="3"/>
  <c r="G20" i="3"/>
  <c r="H20" i="3"/>
  <c r="I20" i="3"/>
  <c r="J20" i="3"/>
  <c r="D21" i="3"/>
  <c r="E21" i="3"/>
  <c r="F21" i="3"/>
  <c r="G21" i="3"/>
  <c r="H21" i="3"/>
  <c r="I21" i="3"/>
  <c r="J21" i="3"/>
  <c r="D22" i="3"/>
  <c r="E22" i="3"/>
  <c r="F22" i="3"/>
  <c r="G22" i="3"/>
  <c r="I22" i="3" s="1"/>
  <c r="N26" i="4" s="1"/>
  <c r="H22" i="3"/>
  <c r="J22" i="3"/>
  <c r="D23" i="3"/>
  <c r="E23" i="3"/>
  <c r="F23" i="3"/>
  <c r="G23" i="3"/>
  <c r="H23" i="3"/>
  <c r="I23" i="3"/>
  <c r="J23" i="3"/>
  <c r="D24" i="3"/>
  <c r="E24" i="3"/>
  <c r="F24" i="3"/>
  <c r="G24" i="3"/>
  <c r="H24" i="3"/>
  <c r="I24" i="3"/>
  <c r="J24" i="3"/>
  <c r="D25" i="3"/>
  <c r="E25" i="3"/>
  <c r="F25" i="3"/>
  <c r="G25" i="3"/>
  <c r="H25" i="3"/>
  <c r="I25" i="3"/>
  <c r="J25" i="3"/>
  <c r="D26" i="3"/>
  <c r="E26" i="3"/>
  <c r="F26" i="3"/>
  <c r="G26" i="3"/>
  <c r="H26" i="3"/>
  <c r="I26" i="3"/>
  <c r="J26" i="3"/>
  <c r="D27" i="3"/>
  <c r="E27" i="3"/>
  <c r="F27" i="3"/>
  <c r="G27" i="3"/>
  <c r="H27" i="3"/>
  <c r="I27" i="3"/>
  <c r="J27" i="3"/>
  <c r="D28" i="3"/>
  <c r="E28" i="3"/>
  <c r="F28" i="3"/>
  <c r="G28" i="3"/>
  <c r="H28" i="3"/>
  <c r="I28" i="3"/>
  <c r="J28" i="3"/>
  <c r="D29" i="3"/>
  <c r="E29" i="3"/>
  <c r="F29" i="3"/>
  <c r="G29" i="3"/>
  <c r="H29" i="3"/>
  <c r="I29" i="3"/>
  <c r="J29" i="3"/>
  <c r="D30" i="3"/>
  <c r="E30" i="3"/>
  <c r="F30" i="3"/>
  <c r="G30" i="3"/>
  <c r="H30" i="3"/>
  <c r="I30" i="3"/>
  <c r="J30" i="3"/>
  <c r="D31" i="3"/>
  <c r="E31" i="3"/>
  <c r="F31" i="3"/>
  <c r="G31" i="3"/>
  <c r="H31" i="3"/>
  <c r="I31" i="3"/>
  <c r="J31" i="3"/>
  <c r="D32" i="3"/>
  <c r="E32" i="3"/>
  <c r="F32" i="3"/>
  <c r="G32" i="3"/>
  <c r="H32" i="3"/>
  <c r="I32" i="3"/>
  <c r="J32" i="3"/>
  <c r="D33" i="3"/>
  <c r="E33" i="3"/>
  <c r="F33" i="3"/>
  <c r="G33" i="3"/>
  <c r="H33" i="3"/>
  <c r="I33" i="3"/>
  <c r="J33" i="3"/>
  <c r="D34" i="3"/>
  <c r="E34" i="3"/>
  <c r="F34" i="3"/>
  <c r="G34" i="3"/>
  <c r="H34" i="3"/>
  <c r="I34" i="3"/>
  <c r="J34" i="3"/>
  <c r="D35" i="3"/>
  <c r="E35" i="3"/>
  <c r="F35" i="3"/>
  <c r="G35" i="3"/>
  <c r="H35" i="3"/>
  <c r="I35" i="3"/>
  <c r="J35" i="3"/>
  <c r="D36" i="3"/>
  <c r="E36" i="3"/>
  <c r="F36" i="3"/>
  <c r="G36" i="3"/>
  <c r="H36" i="3"/>
  <c r="I36" i="3"/>
  <c r="J36" i="3"/>
  <c r="D37" i="3"/>
  <c r="E37" i="3"/>
  <c r="F37" i="3"/>
  <c r="G37" i="3"/>
  <c r="H37" i="3"/>
  <c r="I37" i="3"/>
  <c r="J37" i="3"/>
  <c r="D38" i="3"/>
  <c r="E38" i="3"/>
  <c r="F38" i="3"/>
  <c r="G38" i="3"/>
  <c r="H38" i="3"/>
  <c r="I38" i="3"/>
  <c r="J38" i="3"/>
  <c r="D39" i="3"/>
  <c r="E39" i="3"/>
  <c r="F39" i="3"/>
  <c r="G39" i="3"/>
  <c r="H39" i="3"/>
  <c r="I39" i="3"/>
  <c r="J39" i="3"/>
  <c r="D40" i="3"/>
  <c r="E40" i="3"/>
  <c r="F40" i="3"/>
  <c r="G40" i="3"/>
  <c r="H40" i="3"/>
  <c r="I40" i="3"/>
  <c r="J40" i="3"/>
  <c r="D41" i="3"/>
  <c r="E41" i="3"/>
  <c r="F41" i="3"/>
  <c r="G41" i="3"/>
  <c r="H41" i="3"/>
  <c r="I41" i="3"/>
  <c r="J41" i="3"/>
  <c r="D42" i="3"/>
  <c r="E42" i="3"/>
  <c r="F42" i="3"/>
  <c r="G42" i="3"/>
  <c r="H42" i="3"/>
  <c r="I42" i="3"/>
  <c r="J42" i="3"/>
  <c r="D43" i="3"/>
  <c r="E43" i="3"/>
  <c r="F43" i="3"/>
  <c r="G43" i="3"/>
  <c r="H43" i="3"/>
  <c r="I43" i="3"/>
  <c r="J43" i="3"/>
  <c r="D44" i="3"/>
  <c r="E44" i="3"/>
  <c r="F44" i="3"/>
  <c r="G44" i="3"/>
  <c r="H44" i="3"/>
  <c r="I44" i="3"/>
  <c r="J44" i="3"/>
  <c r="D45" i="3"/>
  <c r="E45" i="3"/>
  <c r="F45" i="3"/>
  <c r="G45" i="3"/>
  <c r="H45" i="3"/>
  <c r="I45" i="3"/>
  <c r="J45" i="3"/>
  <c r="D46" i="3"/>
  <c r="E46" i="3"/>
  <c r="F46" i="3"/>
  <c r="G46" i="3"/>
  <c r="H46" i="3"/>
  <c r="I46" i="3"/>
  <c r="J46" i="3"/>
  <c r="D47" i="3"/>
  <c r="E47" i="3"/>
  <c r="F47" i="3"/>
  <c r="G47" i="3"/>
  <c r="H47" i="3"/>
  <c r="I47" i="3"/>
  <c r="J47" i="3"/>
  <c r="D48" i="3"/>
  <c r="E48" i="3"/>
  <c r="F48" i="3"/>
  <c r="G48" i="3"/>
  <c r="H48" i="3"/>
  <c r="I48" i="3"/>
  <c r="J48" i="3"/>
  <c r="D49" i="3"/>
  <c r="E49" i="3"/>
  <c r="F49" i="3"/>
  <c r="G49" i="3"/>
  <c r="H49" i="3"/>
  <c r="I49" i="3"/>
  <c r="J49" i="3"/>
  <c r="D50" i="3"/>
  <c r="E50" i="3"/>
  <c r="F50" i="3"/>
  <c r="G50" i="3"/>
  <c r="H50" i="3"/>
  <c r="I50" i="3"/>
  <c r="J50" i="3"/>
  <c r="D51" i="3"/>
  <c r="E51" i="3"/>
  <c r="F51" i="3"/>
  <c r="G51" i="3"/>
  <c r="H51" i="3"/>
  <c r="I51" i="3"/>
  <c r="J51" i="3"/>
  <c r="D52" i="3"/>
  <c r="E52" i="3"/>
  <c r="F52" i="3"/>
  <c r="G52" i="3"/>
  <c r="H52" i="3"/>
  <c r="I52" i="3"/>
  <c r="J52" i="3"/>
  <c r="D53" i="3"/>
  <c r="E53" i="3"/>
  <c r="F53" i="3"/>
  <c r="G53" i="3"/>
  <c r="H53" i="3"/>
  <c r="I53" i="3"/>
  <c r="J53" i="3"/>
  <c r="D54" i="3"/>
  <c r="E54" i="3"/>
  <c r="F54" i="3"/>
  <c r="G54" i="3"/>
  <c r="H54" i="3"/>
  <c r="I54" i="3"/>
  <c r="J54" i="3"/>
  <c r="D55" i="3"/>
  <c r="E55" i="3"/>
  <c r="F55" i="3"/>
  <c r="G55" i="3"/>
  <c r="H55" i="3"/>
  <c r="I55" i="3"/>
  <c r="J55" i="3"/>
  <c r="D56" i="3"/>
  <c r="E56" i="3"/>
  <c r="F56" i="3"/>
  <c r="G56" i="3"/>
  <c r="H56" i="3"/>
  <c r="I56" i="3"/>
  <c r="J56" i="3"/>
  <c r="D57" i="3"/>
  <c r="E57" i="3"/>
  <c r="F57" i="3"/>
  <c r="G57" i="3"/>
  <c r="H57" i="3"/>
  <c r="I57" i="3"/>
  <c r="J57" i="3"/>
  <c r="D58" i="3"/>
  <c r="E58" i="3"/>
  <c r="F58" i="3"/>
  <c r="G58" i="3"/>
  <c r="H58" i="3"/>
  <c r="I58" i="3"/>
  <c r="J58" i="3"/>
  <c r="D59" i="3"/>
  <c r="E59" i="3"/>
  <c r="F59" i="3"/>
  <c r="G59" i="3"/>
  <c r="H59" i="3"/>
  <c r="I59" i="3"/>
  <c r="J59" i="3"/>
  <c r="D60" i="3"/>
  <c r="E60" i="3"/>
  <c r="F60" i="3"/>
  <c r="G60" i="3"/>
  <c r="H60" i="3"/>
  <c r="I60" i="3"/>
  <c r="J60" i="3"/>
  <c r="D61" i="3"/>
  <c r="E61" i="3"/>
  <c r="F61" i="3"/>
  <c r="I61" i="3" s="1"/>
  <c r="G61" i="3"/>
  <c r="H61" i="3"/>
  <c r="J61" i="3"/>
  <c r="D62" i="3"/>
  <c r="E62" i="3"/>
  <c r="F62" i="3"/>
  <c r="G62" i="3"/>
  <c r="H62" i="3"/>
  <c r="I62" i="3"/>
  <c r="J62" i="3"/>
  <c r="D63" i="3"/>
  <c r="E63" i="3"/>
  <c r="F63" i="3"/>
  <c r="G63" i="3"/>
  <c r="H63" i="3"/>
  <c r="I63" i="3"/>
  <c r="J63" i="3"/>
  <c r="D64" i="3"/>
  <c r="E64" i="3"/>
  <c r="F64" i="3"/>
  <c r="G64" i="3"/>
  <c r="H64" i="3"/>
  <c r="I64" i="3"/>
  <c r="J64" i="3"/>
  <c r="D65" i="3"/>
  <c r="E65" i="3"/>
  <c r="F65" i="3"/>
  <c r="G65" i="3"/>
  <c r="H65" i="3"/>
  <c r="I65" i="3"/>
  <c r="J65" i="3"/>
  <c r="D66" i="3"/>
  <c r="E66" i="3"/>
  <c r="F66" i="3"/>
  <c r="G66" i="3"/>
  <c r="H66" i="3"/>
  <c r="I66" i="3"/>
  <c r="J66" i="3"/>
  <c r="D67" i="3"/>
  <c r="E67" i="3"/>
  <c r="F67" i="3"/>
  <c r="G67" i="3"/>
  <c r="H67" i="3"/>
  <c r="I67" i="3"/>
  <c r="J67" i="3"/>
  <c r="D68" i="3"/>
  <c r="E68" i="3"/>
  <c r="F68" i="3"/>
  <c r="G68" i="3"/>
  <c r="J68" i="3"/>
  <c r="D69" i="3"/>
  <c r="E69" i="3"/>
  <c r="F69" i="3"/>
  <c r="G69" i="3"/>
  <c r="H69" i="3"/>
  <c r="I69" i="3"/>
  <c r="J69" i="3"/>
  <c r="D70" i="3"/>
  <c r="E70" i="3"/>
  <c r="F70" i="3"/>
  <c r="G70" i="3"/>
  <c r="H70" i="3"/>
  <c r="I70" i="3"/>
  <c r="J70" i="3"/>
  <c r="D71" i="3"/>
  <c r="E71" i="3"/>
  <c r="F71" i="3"/>
  <c r="G71" i="3"/>
  <c r="H71" i="3"/>
  <c r="I71" i="3"/>
  <c r="J71" i="3"/>
  <c r="D72" i="3"/>
  <c r="E72" i="3"/>
  <c r="F72" i="3"/>
  <c r="G72" i="3"/>
  <c r="H72" i="3"/>
  <c r="I72" i="3"/>
  <c r="J72" i="3"/>
  <c r="D73" i="3"/>
  <c r="E73" i="3"/>
  <c r="F73" i="3"/>
  <c r="G73" i="3"/>
  <c r="H73" i="3"/>
  <c r="I73" i="3"/>
  <c r="J73" i="3"/>
  <c r="D74" i="3"/>
  <c r="E74" i="3"/>
  <c r="F74" i="3"/>
  <c r="G74" i="3"/>
  <c r="H74" i="3"/>
  <c r="I74" i="3"/>
  <c r="J74" i="3"/>
  <c r="D75" i="3"/>
  <c r="E75" i="3"/>
  <c r="F75" i="3"/>
  <c r="G75" i="3"/>
  <c r="H75" i="3"/>
  <c r="I75" i="3"/>
  <c r="J75" i="3"/>
  <c r="D76" i="3"/>
  <c r="E76" i="3"/>
  <c r="F76" i="3"/>
  <c r="G76" i="3"/>
  <c r="H76" i="3"/>
  <c r="I76" i="3"/>
  <c r="J76" i="3"/>
  <c r="D77" i="3"/>
  <c r="E77" i="3"/>
  <c r="F77" i="3"/>
  <c r="G77" i="3"/>
  <c r="H77" i="3"/>
  <c r="I77" i="3"/>
  <c r="J77" i="3"/>
  <c r="D78" i="3"/>
  <c r="E78" i="3"/>
  <c r="F78" i="3"/>
  <c r="G78" i="3"/>
  <c r="H78" i="3"/>
  <c r="I78" i="3"/>
  <c r="J78" i="3"/>
  <c r="D79" i="3"/>
  <c r="E79" i="3"/>
  <c r="F79" i="3"/>
  <c r="G79" i="3"/>
  <c r="H79" i="3"/>
  <c r="I79" i="3"/>
  <c r="J79" i="3"/>
  <c r="D80" i="3"/>
  <c r="E80" i="3"/>
  <c r="F80" i="3"/>
  <c r="G80" i="3"/>
  <c r="H80" i="3"/>
  <c r="I80" i="3"/>
  <c r="J80" i="3"/>
  <c r="D81" i="3"/>
  <c r="E81" i="3"/>
  <c r="F81" i="3"/>
  <c r="G81" i="3"/>
  <c r="H81" i="3"/>
  <c r="I81" i="3"/>
  <c r="J81" i="3"/>
  <c r="D82" i="3"/>
  <c r="E82" i="3"/>
  <c r="F82" i="3"/>
  <c r="G82" i="3"/>
  <c r="H82" i="3"/>
  <c r="I82" i="3"/>
  <c r="J82" i="3"/>
  <c r="D83" i="3"/>
  <c r="E83" i="3"/>
  <c r="F83" i="3"/>
  <c r="G83" i="3"/>
  <c r="H83" i="3"/>
  <c r="I83" i="3"/>
  <c r="J83" i="3"/>
  <c r="D84" i="3"/>
  <c r="E84" i="3"/>
  <c r="F84" i="3"/>
  <c r="G84" i="3"/>
  <c r="H84" i="3"/>
  <c r="I84" i="3"/>
  <c r="J84" i="3"/>
  <c r="D85" i="3"/>
  <c r="E85" i="3"/>
  <c r="F85" i="3"/>
  <c r="G85" i="3"/>
  <c r="H85" i="3"/>
  <c r="I85" i="3"/>
  <c r="J85" i="3"/>
  <c r="D86" i="3"/>
  <c r="E86" i="3"/>
  <c r="F86" i="3"/>
  <c r="G86" i="3"/>
  <c r="H86" i="3"/>
  <c r="I86" i="3"/>
  <c r="J86" i="3"/>
  <c r="D87" i="3"/>
  <c r="E87" i="3"/>
  <c r="F87" i="3"/>
  <c r="G87" i="3"/>
  <c r="H87" i="3"/>
  <c r="I87" i="3"/>
  <c r="J87" i="3"/>
  <c r="D88" i="3"/>
  <c r="E88" i="3"/>
  <c r="F88" i="3"/>
  <c r="G88" i="3"/>
  <c r="H88" i="3"/>
  <c r="I88" i="3"/>
  <c r="J88" i="3"/>
  <c r="D89" i="3"/>
  <c r="E89" i="3"/>
  <c r="F89" i="3"/>
  <c r="G89" i="3"/>
  <c r="H89" i="3"/>
  <c r="I89" i="3"/>
  <c r="J89" i="3"/>
  <c r="D90" i="3"/>
  <c r="E90" i="3"/>
  <c r="F90" i="3"/>
  <c r="G90" i="3"/>
  <c r="H90" i="3"/>
  <c r="I90" i="3"/>
  <c r="J90" i="3"/>
  <c r="D91" i="3"/>
  <c r="E91" i="3"/>
  <c r="F91" i="3"/>
  <c r="G91" i="3"/>
  <c r="H91" i="3"/>
  <c r="I91" i="3"/>
  <c r="J91" i="3"/>
  <c r="D92" i="3"/>
  <c r="E92" i="3"/>
  <c r="F92" i="3"/>
  <c r="G92" i="3"/>
  <c r="H92" i="3"/>
  <c r="I92" i="3"/>
  <c r="J92" i="3"/>
  <c r="D93" i="3"/>
  <c r="E93" i="3"/>
  <c r="F93" i="3"/>
  <c r="G93" i="3"/>
  <c r="H93" i="3"/>
  <c r="I93" i="3"/>
  <c r="J93" i="3"/>
  <c r="D94" i="3"/>
  <c r="E94" i="3"/>
  <c r="F94" i="3"/>
  <c r="G94" i="3"/>
  <c r="H94" i="3"/>
  <c r="I94" i="3"/>
  <c r="J94" i="3"/>
  <c r="D95" i="3"/>
  <c r="E95" i="3"/>
  <c r="F95" i="3"/>
  <c r="G95" i="3"/>
  <c r="H95" i="3"/>
  <c r="I95" i="3"/>
  <c r="J95" i="3"/>
  <c r="D96" i="3"/>
  <c r="E96" i="3"/>
  <c r="F96" i="3"/>
  <c r="G96" i="3"/>
  <c r="H96" i="3"/>
  <c r="I96" i="3"/>
  <c r="J96" i="3"/>
  <c r="D97" i="3"/>
  <c r="E97" i="3"/>
  <c r="F97" i="3"/>
  <c r="G97" i="3"/>
  <c r="H97" i="3"/>
  <c r="I97" i="3"/>
  <c r="J97" i="3"/>
  <c r="D98" i="3"/>
  <c r="E98" i="3"/>
  <c r="F98" i="3"/>
  <c r="G98" i="3"/>
  <c r="H98" i="3"/>
  <c r="I98" i="3"/>
  <c r="J98" i="3"/>
  <c r="D99" i="3"/>
  <c r="E99" i="3"/>
  <c r="F99" i="3"/>
  <c r="G99" i="3"/>
  <c r="H99" i="3"/>
  <c r="I99" i="3"/>
  <c r="J99" i="3"/>
  <c r="D100" i="3"/>
  <c r="E100" i="3"/>
  <c r="F100" i="3"/>
  <c r="G100" i="3"/>
  <c r="H100" i="3"/>
  <c r="I100" i="3"/>
  <c r="J100" i="3"/>
  <c r="D101" i="3"/>
  <c r="E101" i="3"/>
  <c r="F101" i="3"/>
  <c r="G101" i="3"/>
  <c r="H101" i="3"/>
  <c r="I101" i="3"/>
  <c r="J101" i="3"/>
  <c r="D102" i="3"/>
  <c r="E102" i="3"/>
  <c r="F102" i="3"/>
  <c r="G102" i="3"/>
  <c r="H102" i="3"/>
  <c r="I102" i="3"/>
  <c r="J102" i="3"/>
  <c r="D103" i="3"/>
  <c r="E103" i="3"/>
  <c r="F103" i="3"/>
  <c r="G103" i="3"/>
  <c r="H103" i="3"/>
  <c r="I103" i="3"/>
  <c r="J103" i="3"/>
  <c r="D104" i="3"/>
  <c r="E104" i="3"/>
  <c r="F104" i="3"/>
  <c r="G104" i="3"/>
  <c r="H104" i="3"/>
  <c r="I104" i="3"/>
  <c r="J104" i="3"/>
  <c r="D105" i="3"/>
  <c r="E105" i="3"/>
  <c r="F105" i="3"/>
  <c r="G105" i="3"/>
  <c r="H105" i="3"/>
  <c r="I105" i="3"/>
  <c r="J105" i="3"/>
  <c r="D106" i="3"/>
  <c r="E106" i="3"/>
  <c r="F106" i="3"/>
  <c r="G106" i="3"/>
  <c r="H106" i="3"/>
  <c r="I106" i="3"/>
  <c r="J106" i="3"/>
  <c r="D107" i="3"/>
  <c r="E107" i="3"/>
  <c r="F107" i="3"/>
  <c r="G107" i="3"/>
  <c r="H107" i="3"/>
  <c r="I107" i="3"/>
  <c r="J107" i="3"/>
  <c r="D108" i="3"/>
  <c r="E108" i="3"/>
  <c r="F108" i="3"/>
  <c r="G108" i="3"/>
  <c r="H108" i="3"/>
  <c r="I108" i="3"/>
  <c r="J108" i="3"/>
  <c r="D109" i="3"/>
  <c r="E109" i="3"/>
  <c r="F109" i="3"/>
  <c r="G109" i="3"/>
  <c r="H109" i="3"/>
  <c r="I109" i="3"/>
  <c r="J109" i="3"/>
  <c r="D110" i="3"/>
  <c r="E110" i="3"/>
  <c r="F110" i="3"/>
  <c r="G110" i="3"/>
  <c r="H110" i="3"/>
  <c r="I110" i="3"/>
  <c r="J110" i="3"/>
  <c r="D111" i="3"/>
  <c r="E111" i="3"/>
  <c r="H111" i="3" s="1"/>
  <c r="F111" i="3"/>
  <c r="G111" i="3"/>
  <c r="I111" i="3"/>
  <c r="J111" i="3"/>
  <c r="D112" i="3"/>
  <c r="E112" i="3"/>
  <c r="F112" i="3"/>
  <c r="G112" i="3"/>
  <c r="H112" i="3"/>
  <c r="I112" i="3"/>
  <c r="J112" i="3"/>
  <c r="D113" i="3"/>
  <c r="E113" i="3"/>
  <c r="F113" i="3"/>
  <c r="G113" i="3"/>
  <c r="H113" i="3"/>
  <c r="I113" i="3"/>
  <c r="J113" i="3"/>
  <c r="D114" i="3"/>
  <c r="E114" i="3"/>
  <c r="F114" i="3"/>
  <c r="G114" i="3"/>
  <c r="H114" i="3"/>
  <c r="I114" i="3"/>
  <c r="J114" i="3"/>
  <c r="D115" i="3"/>
  <c r="E115" i="3"/>
  <c r="F115" i="3"/>
  <c r="G115" i="3"/>
  <c r="H115" i="3"/>
  <c r="I115" i="3"/>
  <c r="J115" i="3"/>
  <c r="D116" i="3"/>
  <c r="E116" i="3"/>
  <c r="F116" i="3"/>
  <c r="G116" i="3"/>
  <c r="H116" i="3"/>
  <c r="I116" i="3"/>
  <c r="J116" i="3"/>
  <c r="D117" i="3"/>
  <c r="E117" i="3"/>
  <c r="F117" i="3"/>
  <c r="G117" i="3"/>
  <c r="H117" i="3"/>
  <c r="I117" i="3"/>
  <c r="J117" i="3"/>
  <c r="D118" i="3"/>
  <c r="E118" i="3"/>
  <c r="F118" i="3"/>
  <c r="G118" i="3"/>
  <c r="H118" i="3"/>
  <c r="I118" i="3"/>
  <c r="J118" i="3"/>
  <c r="D119" i="3"/>
  <c r="E119" i="3"/>
  <c r="F119" i="3"/>
  <c r="G119" i="3"/>
  <c r="H119" i="3"/>
  <c r="I119" i="3"/>
  <c r="J119" i="3"/>
  <c r="D120" i="3"/>
  <c r="E120" i="3"/>
  <c r="F120" i="3"/>
  <c r="G120" i="3"/>
  <c r="H120" i="3"/>
  <c r="I120" i="3"/>
  <c r="J120" i="3"/>
  <c r="D121" i="3"/>
  <c r="E121" i="3"/>
  <c r="F121" i="3"/>
  <c r="G121" i="3"/>
  <c r="H121" i="3"/>
  <c r="I121" i="3"/>
  <c r="J121" i="3"/>
  <c r="D122" i="3"/>
  <c r="E122" i="3"/>
  <c r="F122" i="3"/>
  <c r="G122" i="3"/>
  <c r="H122" i="3"/>
  <c r="I122" i="3"/>
  <c r="J122" i="3"/>
  <c r="D123" i="3"/>
  <c r="E123" i="3"/>
  <c r="F123" i="3"/>
  <c r="G123" i="3"/>
  <c r="H123" i="3"/>
  <c r="I123" i="3"/>
  <c r="J123" i="3"/>
  <c r="D124" i="3"/>
  <c r="E124" i="3"/>
  <c r="F124" i="3"/>
  <c r="G124" i="3"/>
  <c r="I124" i="3" s="1"/>
  <c r="H124" i="3"/>
  <c r="J124" i="3"/>
  <c r="D125" i="3"/>
  <c r="E125" i="3"/>
  <c r="F125" i="3"/>
  <c r="G125" i="3"/>
  <c r="H125" i="3"/>
  <c r="I125" i="3"/>
  <c r="J125" i="3"/>
  <c r="D126" i="3"/>
  <c r="E126" i="3"/>
  <c r="F126" i="3"/>
  <c r="G126" i="3"/>
  <c r="H126" i="3"/>
  <c r="I126" i="3"/>
  <c r="J126" i="3"/>
  <c r="D127" i="3"/>
  <c r="E127" i="3"/>
  <c r="F127" i="3"/>
  <c r="G127" i="3"/>
  <c r="J127" i="3"/>
  <c r="D128" i="3"/>
  <c r="E128" i="3"/>
  <c r="H128" i="3" s="1"/>
  <c r="F128" i="3"/>
  <c r="G128" i="3"/>
  <c r="I128" i="3"/>
  <c r="J128" i="3"/>
  <c r="D129" i="3"/>
  <c r="E129" i="3"/>
  <c r="F129" i="3"/>
  <c r="G129" i="3"/>
  <c r="I129" i="3" s="1"/>
  <c r="H129" i="3"/>
  <c r="J129" i="3"/>
  <c r="D130" i="3"/>
  <c r="E130" i="3"/>
  <c r="F130" i="3"/>
  <c r="G130" i="3"/>
  <c r="H130" i="3"/>
  <c r="I130" i="3"/>
  <c r="J130" i="3"/>
  <c r="D131" i="3"/>
  <c r="E131" i="3"/>
  <c r="F131" i="3"/>
  <c r="G131" i="3"/>
  <c r="H131" i="3"/>
  <c r="I131" i="3"/>
  <c r="J131" i="3"/>
  <c r="D132" i="3"/>
  <c r="E132" i="3"/>
  <c r="F132" i="3"/>
  <c r="G132" i="3"/>
  <c r="I132" i="3" s="1"/>
  <c r="H132" i="3"/>
  <c r="J132" i="3"/>
  <c r="D133" i="3"/>
  <c r="E133" i="3"/>
  <c r="F133" i="3"/>
  <c r="G133" i="3"/>
  <c r="H133" i="3"/>
  <c r="I133" i="3"/>
  <c r="J133" i="3"/>
  <c r="D134" i="3"/>
  <c r="E134" i="3"/>
  <c r="I134" i="3" s="1"/>
  <c r="F134" i="3"/>
  <c r="G134" i="3"/>
  <c r="H134" i="3"/>
  <c r="J134" i="3"/>
  <c r="D135" i="3"/>
  <c r="E135" i="3"/>
  <c r="F135" i="3"/>
  <c r="G135" i="3"/>
  <c r="H135" i="3"/>
  <c r="I135" i="3"/>
  <c r="J135" i="3"/>
  <c r="D136" i="3"/>
  <c r="E136" i="3"/>
  <c r="F136" i="3"/>
  <c r="G136" i="3"/>
  <c r="H136" i="3"/>
  <c r="I136" i="3"/>
  <c r="J136" i="3"/>
  <c r="D137" i="3"/>
  <c r="E137" i="3"/>
  <c r="H137" i="3" s="1"/>
  <c r="F137" i="3"/>
  <c r="G137" i="3"/>
  <c r="I137" i="3"/>
  <c r="J137" i="3"/>
  <c r="D138" i="3"/>
  <c r="E138" i="3"/>
  <c r="F138" i="3"/>
  <c r="G138" i="3"/>
  <c r="H138" i="3"/>
  <c r="I138" i="3"/>
  <c r="J138" i="3"/>
  <c r="D139" i="3"/>
  <c r="E139" i="3"/>
  <c r="H139" i="3" s="1"/>
  <c r="F139" i="3"/>
  <c r="G139" i="3"/>
  <c r="I139" i="3"/>
  <c r="J139" i="3"/>
  <c r="D140" i="3"/>
  <c r="E140" i="3"/>
  <c r="F140" i="3"/>
  <c r="G140" i="3"/>
  <c r="H140" i="3"/>
  <c r="I140" i="3"/>
  <c r="J140" i="3"/>
  <c r="D141" i="3"/>
  <c r="E141" i="3"/>
  <c r="F141" i="3"/>
  <c r="G141" i="3"/>
  <c r="H141" i="3"/>
  <c r="I141" i="3"/>
  <c r="J141" i="3"/>
  <c r="D142" i="3"/>
  <c r="E142" i="3"/>
  <c r="F142" i="3"/>
  <c r="G142" i="3"/>
  <c r="H142" i="3"/>
  <c r="I142" i="3"/>
  <c r="J142" i="3"/>
  <c r="D143" i="3"/>
  <c r="E143" i="3"/>
  <c r="F143" i="3"/>
  <c r="G143" i="3"/>
  <c r="H143" i="3"/>
  <c r="I143" i="3"/>
  <c r="J143" i="3"/>
  <c r="D144" i="3"/>
  <c r="E144" i="3"/>
  <c r="F144" i="3"/>
  <c r="G144" i="3"/>
  <c r="H144" i="3"/>
  <c r="I144" i="3"/>
  <c r="J144" i="3"/>
  <c r="D145" i="3"/>
  <c r="E145" i="3"/>
  <c r="F145" i="3"/>
  <c r="G145" i="3"/>
  <c r="H145" i="3"/>
  <c r="I145" i="3"/>
  <c r="J145" i="3"/>
  <c r="D146" i="3"/>
  <c r="E146" i="3"/>
  <c r="F146" i="3"/>
  <c r="I146" i="3" s="1"/>
  <c r="G146" i="3"/>
  <c r="H146" i="3"/>
  <c r="J146" i="3"/>
  <c r="D147" i="3"/>
  <c r="E147" i="3"/>
  <c r="F147" i="3"/>
  <c r="G147" i="3"/>
  <c r="H147" i="3"/>
  <c r="I147" i="3"/>
  <c r="J147" i="3"/>
  <c r="D148" i="3"/>
  <c r="E148" i="3"/>
  <c r="F148" i="3"/>
  <c r="G148" i="3"/>
  <c r="H148" i="3"/>
  <c r="I148" i="3"/>
  <c r="J148" i="3"/>
  <c r="D149" i="3"/>
  <c r="E149" i="3"/>
  <c r="F149" i="3"/>
  <c r="G149" i="3"/>
  <c r="H149" i="3"/>
  <c r="I149" i="3"/>
  <c r="J149" i="3"/>
  <c r="D150" i="3"/>
  <c r="E150" i="3"/>
  <c r="F150" i="3"/>
  <c r="G150" i="3"/>
  <c r="H150" i="3"/>
  <c r="I150" i="3"/>
  <c r="J150" i="3"/>
  <c r="D151" i="3"/>
  <c r="E151" i="3"/>
  <c r="F151" i="3"/>
  <c r="G151" i="3"/>
  <c r="H151" i="3"/>
  <c r="I151" i="3"/>
  <c r="J151" i="3"/>
  <c r="D152" i="3"/>
  <c r="E152" i="3"/>
  <c r="F152" i="3"/>
  <c r="G152" i="3"/>
  <c r="H152" i="3"/>
  <c r="I152" i="3"/>
  <c r="J152" i="3"/>
  <c r="D153" i="3"/>
  <c r="E153" i="3"/>
  <c r="F153" i="3"/>
  <c r="G153" i="3"/>
  <c r="H153" i="3"/>
  <c r="I153" i="3"/>
  <c r="J153" i="3"/>
  <c r="D154" i="3"/>
  <c r="E154" i="3"/>
  <c r="F154" i="3"/>
  <c r="G154" i="3"/>
  <c r="H154" i="3"/>
  <c r="I154" i="3"/>
  <c r="J154" i="3"/>
  <c r="D155" i="3"/>
  <c r="E155" i="3"/>
  <c r="F155" i="3"/>
  <c r="G155" i="3"/>
  <c r="H155" i="3"/>
  <c r="I155" i="3"/>
  <c r="J155" i="3"/>
  <c r="D156" i="3"/>
  <c r="E156" i="3"/>
  <c r="F156" i="3"/>
  <c r="G156" i="3"/>
  <c r="H156" i="3"/>
  <c r="I156" i="3"/>
  <c r="J156" i="3"/>
  <c r="D157" i="3"/>
  <c r="E157" i="3"/>
  <c r="F157" i="3"/>
  <c r="G157" i="3"/>
  <c r="H157" i="3"/>
  <c r="I157" i="3"/>
  <c r="J157" i="3"/>
  <c r="D158" i="3"/>
  <c r="E158" i="3"/>
  <c r="F158" i="3"/>
  <c r="G158" i="3"/>
  <c r="H158" i="3"/>
  <c r="I158" i="3"/>
  <c r="J158" i="3"/>
  <c r="D159" i="3"/>
  <c r="E159" i="3"/>
  <c r="F159" i="3"/>
  <c r="G159" i="3"/>
  <c r="H159" i="3"/>
  <c r="I159" i="3"/>
  <c r="J159" i="3"/>
  <c r="D160" i="3"/>
  <c r="E160" i="3"/>
  <c r="F160" i="3"/>
  <c r="G160" i="3"/>
  <c r="I160" i="3" s="1"/>
  <c r="H160" i="3"/>
  <c r="J160" i="3"/>
  <c r="D161" i="3"/>
  <c r="E161" i="3"/>
  <c r="F161" i="3"/>
  <c r="G161" i="3"/>
  <c r="H161" i="3"/>
  <c r="I161" i="3"/>
  <c r="J161" i="3"/>
  <c r="D162" i="3"/>
  <c r="E162" i="3"/>
  <c r="H162" i="3" s="1"/>
  <c r="F162" i="3"/>
  <c r="G162" i="3"/>
  <c r="I162" i="3"/>
  <c r="J162" i="3"/>
  <c r="D163" i="3"/>
  <c r="E163" i="3"/>
  <c r="F163" i="3"/>
  <c r="G163" i="3"/>
  <c r="H163" i="3"/>
  <c r="I163" i="3"/>
  <c r="J163" i="3"/>
  <c r="D164" i="3"/>
  <c r="E164" i="3"/>
  <c r="F164" i="3"/>
  <c r="G164" i="3"/>
  <c r="H164" i="3"/>
  <c r="I164" i="3"/>
  <c r="J164" i="3"/>
  <c r="D165" i="3"/>
  <c r="E165" i="3"/>
  <c r="F165" i="3"/>
  <c r="G165" i="3"/>
  <c r="H165" i="3"/>
  <c r="I165" i="3"/>
  <c r="J165" i="3"/>
  <c r="D166" i="3"/>
  <c r="E166" i="3"/>
  <c r="F166" i="3"/>
  <c r="G166" i="3"/>
  <c r="H166" i="3"/>
  <c r="I166" i="3"/>
  <c r="J166" i="3"/>
  <c r="D167" i="3"/>
  <c r="E167" i="3"/>
  <c r="F167" i="3"/>
  <c r="G167" i="3"/>
  <c r="H167" i="3"/>
  <c r="I167" i="3"/>
  <c r="J167" i="3"/>
  <c r="D168" i="3"/>
  <c r="E168" i="3"/>
  <c r="F168" i="3"/>
  <c r="G168" i="3"/>
  <c r="H168" i="3"/>
  <c r="I168" i="3"/>
  <c r="J168" i="3"/>
  <c r="D169" i="3"/>
  <c r="E169" i="3"/>
  <c r="F169" i="3"/>
  <c r="G169" i="3"/>
  <c r="H169" i="3"/>
  <c r="I169" i="3"/>
  <c r="J169" i="3"/>
  <c r="D170" i="3"/>
  <c r="E170" i="3"/>
  <c r="F170" i="3"/>
  <c r="G170" i="3"/>
  <c r="H170" i="3"/>
  <c r="I170" i="3"/>
  <c r="J170" i="3"/>
  <c r="D171" i="3"/>
  <c r="E171" i="3"/>
  <c r="F171" i="3"/>
  <c r="G171" i="3"/>
  <c r="H171" i="3"/>
  <c r="I171" i="3"/>
  <c r="J171" i="3"/>
  <c r="D172" i="3"/>
  <c r="E172" i="3"/>
  <c r="F172" i="3"/>
  <c r="G172" i="3"/>
  <c r="H172" i="3"/>
  <c r="I172" i="3"/>
  <c r="J172" i="3"/>
  <c r="D173" i="3"/>
  <c r="E173" i="3"/>
  <c r="F173" i="3"/>
  <c r="G173" i="3"/>
  <c r="H173" i="3"/>
  <c r="I173" i="3"/>
  <c r="J173" i="3"/>
  <c r="D174" i="3"/>
  <c r="E174" i="3"/>
  <c r="F174" i="3"/>
  <c r="G174" i="3"/>
  <c r="H174" i="3"/>
  <c r="I174" i="3"/>
  <c r="J174" i="3"/>
  <c r="D175" i="3"/>
  <c r="E175" i="3"/>
  <c r="H175" i="3" s="1"/>
  <c r="F175" i="3"/>
  <c r="G175" i="3"/>
  <c r="I175" i="3"/>
  <c r="J175" i="3"/>
  <c r="D176" i="3"/>
  <c r="E176" i="3"/>
  <c r="F176" i="3"/>
  <c r="G176" i="3"/>
  <c r="H176" i="3"/>
  <c r="I176" i="3"/>
  <c r="J176" i="3"/>
  <c r="D177" i="3"/>
  <c r="E177" i="3"/>
  <c r="F177" i="3"/>
  <c r="G177" i="3"/>
  <c r="H177" i="3"/>
  <c r="I177" i="3"/>
  <c r="J177" i="3"/>
  <c r="D178" i="3"/>
  <c r="E178" i="3"/>
  <c r="I178" i="3" s="1"/>
  <c r="F178" i="3"/>
  <c r="G178" i="3"/>
  <c r="H178" i="3"/>
  <c r="J178" i="3"/>
  <c r="D179" i="3"/>
  <c r="E179" i="3"/>
  <c r="F179" i="3"/>
  <c r="G179" i="3"/>
  <c r="H179" i="3"/>
  <c r="I179" i="3"/>
  <c r="J179" i="3"/>
  <c r="D180" i="3"/>
  <c r="E180" i="3"/>
  <c r="F180" i="3"/>
  <c r="G180" i="3"/>
  <c r="I180" i="3" s="1"/>
  <c r="H180" i="3"/>
  <c r="J180" i="3"/>
  <c r="D181" i="3"/>
  <c r="E181" i="3"/>
  <c r="F181" i="3"/>
  <c r="G181" i="3"/>
  <c r="H181" i="3"/>
  <c r="I181" i="3"/>
  <c r="J181" i="3"/>
  <c r="D182" i="3"/>
  <c r="E182" i="3"/>
  <c r="F182" i="3"/>
  <c r="G182" i="3"/>
  <c r="H182" i="3"/>
  <c r="I182" i="3"/>
  <c r="J182" i="3"/>
  <c r="D183" i="3"/>
  <c r="E183" i="3"/>
  <c r="F183" i="3"/>
  <c r="G183" i="3"/>
  <c r="H183" i="3"/>
  <c r="I183" i="3"/>
  <c r="J183" i="3"/>
  <c r="D184" i="3"/>
  <c r="E184" i="3"/>
  <c r="F184" i="3"/>
  <c r="G184" i="3"/>
  <c r="H184" i="3"/>
  <c r="I184" i="3"/>
  <c r="J184" i="3"/>
  <c r="D185" i="3"/>
  <c r="E185" i="3"/>
  <c r="F185" i="3"/>
  <c r="G185" i="3"/>
  <c r="H185" i="3"/>
  <c r="I185" i="3"/>
  <c r="J185" i="3"/>
  <c r="D186" i="3"/>
  <c r="E186" i="3"/>
  <c r="F186" i="3"/>
  <c r="G186" i="3"/>
  <c r="H186" i="3"/>
  <c r="I186" i="3"/>
  <c r="J186" i="3"/>
  <c r="D187" i="3"/>
  <c r="E187" i="3"/>
  <c r="F187" i="3"/>
  <c r="G187" i="3"/>
  <c r="H187" i="3"/>
  <c r="I187" i="3"/>
  <c r="J187" i="3"/>
  <c r="D188" i="3"/>
  <c r="E188" i="3"/>
  <c r="F188" i="3"/>
  <c r="G188" i="3"/>
  <c r="H188" i="3"/>
  <c r="I188" i="3"/>
  <c r="J188" i="3"/>
  <c r="D189" i="3"/>
  <c r="E189" i="3"/>
  <c r="F189" i="3"/>
  <c r="G189" i="3"/>
  <c r="H189" i="3"/>
  <c r="I189" i="3"/>
  <c r="J189" i="3"/>
  <c r="D190" i="3"/>
  <c r="E190" i="3"/>
  <c r="F190" i="3"/>
  <c r="G190" i="3"/>
  <c r="H190" i="3"/>
  <c r="I190" i="3"/>
  <c r="J190" i="3"/>
  <c r="D191" i="3"/>
  <c r="E191" i="3"/>
  <c r="F191" i="3"/>
  <c r="I191" i="3" s="1"/>
  <c r="G191" i="3"/>
  <c r="H191" i="3"/>
  <c r="J191" i="3"/>
  <c r="D192" i="3"/>
  <c r="E192" i="3"/>
  <c r="F192" i="3"/>
  <c r="G192" i="3"/>
  <c r="J192" i="3"/>
  <c r="D193" i="3"/>
  <c r="E193" i="3"/>
  <c r="F193" i="3"/>
  <c r="G193" i="3"/>
  <c r="H193" i="3"/>
  <c r="I193" i="3"/>
  <c r="J193" i="3"/>
  <c r="D194" i="3"/>
  <c r="E194" i="3"/>
  <c r="F194" i="3"/>
  <c r="G194" i="3"/>
  <c r="H194" i="3"/>
  <c r="I194" i="3"/>
  <c r="J194" i="3"/>
  <c r="D195" i="3"/>
  <c r="E195" i="3"/>
  <c r="F195" i="3"/>
  <c r="G195" i="3"/>
  <c r="H195" i="3"/>
  <c r="I195" i="3"/>
  <c r="J195" i="3"/>
  <c r="D196" i="3"/>
  <c r="E196" i="3"/>
  <c r="F196" i="3"/>
  <c r="G196" i="3"/>
  <c r="H196" i="3"/>
  <c r="I196" i="3"/>
  <c r="J196" i="3"/>
  <c r="D197" i="3"/>
  <c r="E197" i="3"/>
  <c r="F197" i="3"/>
  <c r="G197" i="3"/>
  <c r="H197" i="3"/>
  <c r="I197" i="3"/>
  <c r="J197" i="3"/>
  <c r="D198" i="3"/>
  <c r="E198" i="3"/>
  <c r="F198" i="3"/>
  <c r="G198" i="3"/>
  <c r="H198" i="3"/>
  <c r="I198" i="3"/>
  <c r="J198" i="3"/>
  <c r="D199" i="3"/>
  <c r="E199" i="3"/>
  <c r="F199" i="3"/>
  <c r="G199" i="3"/>
  <c r="H199" i="3"/>
  <c r="I199" i="3"/>
  <c r="J199" i="3"/>
  <c r="D200" i="3"/>
  <c r="E200" i="3"/>
  <c r="F200" i="3"/>
  <c r="G200" i="3"/>
  <c r="H200" i="3"/>
  <c r="I200" i="3"/>
  <c r="J200" i="3"/>
  <c r="D201" i="3"/>
  <c r="E201" i="3"/>
  <c r="F201" i="3"/>
  <c r="G201" i="3"/>
  <c r="H201" i="3"/>
  <c r="I201" i="3"/>
  <c r="J201" i="3"/>
  <c r="D202" i="3"/>
  <c r="E202" i="3"/>
  <c r="F202" i="3"/>
  <c r="G202" i="3"/>
  <c r="H202" i="3"/>
  <c r="I202" i="3"/>
  <c r="J202" i="3"/>
  <c r="D203" i="3"/>
  <c r="E203" i="3"/>
  <c r="F203" i="3"/>
  <c r="G203" i="3"/>
  <c r="H203" i="3"/>
  <c r="I203" i="3"/>
  <c r="J203" i="3"/>
  <c r="D204" i="3"/>
  <c r="E204" i="3"/>
  <c r="F204" i="3"/>
  <c r="G204" i="3"/>
  <c r="H204" i="3"/>
  <c r="I204" i="3"/>
  <c r="J204" i="3"/>
  <c r="L34" i="4" l="1"/>
  <c r="J31" i="4" a="1"/>
  <c r="K31" i="4"/>
  <c r="I31" i="4"/>
  <c r="L31" i="4"/>
  <c r="F43" i="4"/>
  <c r="J43" i="4" a="1"/>
  <c r="K43" i="4"/>
  <c r="L35" i="4"/>
  <c r="F26" i="4"/>
  <c r="J26" i="4" a="1"/>
  <c r="K26" i="4"/>
  <c r="F27" i="4"/>
  <c r="J27" i="4" a="1"/>
  <c r="J42" i="4" a="1"/>
  <c r="K42" i="4"/>
  <c r="L42" i="4" s="1"/>
  <c r="K44" i="4"/>
  <c r="F44" i="4"/>
  <c r="J44" i="4" a="1"/>
  <c r="F45" i="4"/>
  <c r="I45" i="4" s="1"/>
  <c r="K45" i="4"/>
  <c r="L45" i="4" s="1"/>
  <c r="J45" i="4" a="1"/>
  <c r="F28" i="4"/>
  <c r="J28" i="4" a="1"/>
  <c r="K28" i="4"/>
  <c r="F29" i="4"/>
  <c r="J29" i="4" a="1"/>
  <c r="K29" i="4"/>
  <c r="M30" i="4"/>
  <c r="N30" i="4"/>
  <c r="N35" i="4"/>
  <c r="M35" i="4"/>
  <c r="N40" i="4"/>
  <c r="M40" i="4"/>
  <c r="C35" i="5"/>
  <c r="C36" i="5" s="1"/>
  <c r="B5" i="5"/>
  <c r="B7" i="5"/>
  <c r="N5" i="5"/>
  <c r="N6" i="5"/>
  <c r="N7" i="5"/>
  <c r="N23" i="5"/>
  <c r="U23" i="5" s="1"/>
  <c r="N9" i="5"/>
  <c r="U9" i="5" s="1"/>
  <c r="N13" i="5"/>
  <c r="U13" i="5" s="1"/>
  <c r="N14" i="5"/>
  <c r="U14" i="5" s="1"/>
  <c r="A2" i="4" a="1"/>
  <c r="N15" i="5"/>
  <c r="U15" i="5" s="1"/>
  <c r="N8" i="5"/>
  <c r="N16" i="5"/>
  <c r="U16" i="5" s="1"/>
  <c r="N11" i="5"/>
  <c r="U11" i="5" s="1"/>
  <c r="N17" i="5"/>
  <c r="U17" i="5" s="1"/>
  <c r="N20" i="5"/>
  <c r="U20" i="5" s="1"/>
  <c r="N21" i="5"/>
  <c r="U21" i="5" s="1"/>
  <c r="N22" i="5"/>
  <c r="U22" i="5" s="1"/>
  <c r="N24" i="5"/>
  <c r="U24" i="5" s="1"/>
  <c r="N10" i="5"/>
  <c r="U10" i="5" s="1"/>
  <c r="N18" i="5"/>
  <c r="U18" i="5" s="1"/>
  <c r="N19" i="5"/>
  <c r="U19" i="5" s="1"/>
  <c r="N12" i="5"/>
  <c r="U12" i="5" s="1"/>
  <c r="N37" i="5"/>
  <c r="N27" i="5"/>
  <c r="U4" i="5"/>
  <c r="M4" i="5"/>
  <c r="H17" i="3"/>
  <c r="I17" i="3"/>
  <c r="H68" i="3"/>
  <c r="I68" i="3"/>
  <c r="H127" i="3"/>
  <c r="I127" i="3"/>
  <c r="H192" i="3"/>
  <c r="I192" i="3"/>
  <c r="L43" i="4" l="1"/>
  <c r="I43" i="4"/>
  <c r="L26" i="4"/>
  <c r="I26" i="4"/>
  <c r="L44" i="4"/>
  <c r="I44" i="4"/>
  <c r="L27" i="4"/>
  <c r="I27" i="4"/>
  <c r="L28" i="4"/>
  <c r="I28" i="4"/>
  <c r="L29" i="4"/>
  <c r="I29" i="4"/>
  <c r="N39" i="5"/>
  <c r="N38" i="5"/>
  <c r="N28" i="5"/>
  <c r="N29" i="5"/>
  <c r="N30" i="5"/>
  <c r="M21" i="5"/>
  <c r="T21" i="5" s="1"/>
  <c r="M19" i="5"/>
  <c r="T19" i="5" s="1"/>
  <c r="M18" i="5"/>
  <c r="T18" i="5" s="1"/>
  <c r="M15" i="5"/>
  <c r="T15" i="5" s="1"/>
  <c r="M14" i="5"/>
  <c r="T14" i="5" s="1"/>
  <c r="M13" i="5"/>
  <c r="T13" i="5" s="1"/>
  <c r="M12" i="5"/>
  <c r="T12" i="5" s="1"/>
  <c r="M9" i="5"/>
  <c r="T9" i="5" s="1"/>
  <c r="M5" i="5"/>
  <c r="T4" i="5"/>
  <c r="M27" i="5"/>
  <c r="L4" i="5"/>
  <c r="M24" i="5"/>
  <c r="T24" i="5" s="1"/>
  <c r="M23" i="5"/>
  <c r="T23" i="5" s="1"/>
  <c r="M22" i="5"/>
  <c r="T22" i="5" s="1"/>
  <c r="M20" i="5"/>
  <c r="T20" i="5" s="1"/>
  <c r="M17" i="5"/>
  <c r="T17" i="5" s="1"/>
  <c r="M16" i="5"/>
  <c r="T16" i="5" s="1"/>
  <c r="M11" i="5"/>
  <c r="T11" i="5" s="1"/>
  <c r="M10" i="5"/>
  <c r="T10" i="5" s="1"/>
  <c r="M8" i="5"/>
  <c r="M7" i="5"/>
  <c r="M6" i="5"/>
  <c r="M37" i="5"/>
  <c r="G5" i="4"/>
  <c r="C5" i="4"/>
  <c r="A5" i="4"/>
  <c r="K5" i="4" s="1"/>
  <c r="K6" i="4"/>
  <c r="M28" i="5" l="1"/>
  <c r="M30" i="5"/>
  <c r="M29" i="5"/>
  <c r="L21" i="5"/>
  <c r="S21" i="5" s="1"/>
  <c r="L19" i="5"/>
  <c r="S19" i="5" s="1"/>
  <c r="L18" i="5"/>
  <c r="S18" i="5" s="1"/>
  <c r="L17" i="5"/>
  <c r="S17" i="5" s="1"/>
  <c r="L15" i="5"/>
  <c r="S15" i="5" s="1"/>
  <c r="L14" i="5"/>
  <c r="S14" i="5" s="1"/>
  <c r="L13" i="5"/>
  <c r="S13" i="5" s="1"/>
  <c r="L12" i="5"/>
  <c r="S12" i="5" s="1"/>
  <c r="L9" i="5"/>
  <c r="S9" i="5" s="1"/>
  <c r="L8" i="5"/>
  <c r="L6" i="5"/>
  <c r="L5" i="5"/>
  <c r="S4" i="5"/>
  <c r="L27" i="5"/>
  <c r="K4" i="5"/>
  <c r="L24" i="5"/>
  <c r="S24" i="5" s="1"/>
  <c r="L23" i="5"/>
  <c r="S23" i="5" s="1"/>
  <c r="L22" i="5"/>
  <c r="S22" i="5" s="1"/>
  <c r="L20" i="5"/>
  <c r="S20" i="5" s="1"/>
  <c r="L16" i="5"/>
  <c r="S16" i="5" s="1"/>
  <c r="L11" i="5"/>
  <c r="S11" i="5" s="1"/>
  <c r="L10" i="5"/>
  <c r="S10" i="5" s="1"/>
  <c r="L7" i="5"/>
  <c r="L37" i="5"/>
  <c r="M38" i="5"/>
  <c r="M39" i="5"/>
  <c r="L28" i="5" l="1"/>
  <c r="L30" i="5"/>
  <c r="L29" i="5"/>
  <c r="K21" i="5"/>
  <c r="R21" i="5" s="1"/>
  <c r="K19" i="5"/>
  <c r="R19" i="5" s="1"/>
  <c r="K18" i="5"/>
  <c r="R18" i="5" s="1"/>
  <c r="K17" i="5"/>
  <c r="R17" i="5" s="1"/>
  <c r="K15" i="5"/>
  <c r="R15" i="5" s="1"/>
  <c r="K13" i="5"/>
  <c r="R13" i="5" s="1"/>
  <c r="K12" i="5"/>
  <c r="R12" i="5" s="1"/>
  <c r="K8" i="5"/>
  <c r="R4" i="5"/>
  <c r="K27" i="5"/>
  <c r="K24" i="5"/>
  <c r="R24" i="5" s="1"/>
  <c r="K23" i="5"/>
  <c r="R23" i="5" s="1"/>
  <c r="K22" i="5"/>
  <c r="R22" i="5" s="1"/>
  <c r="K20" i="5"/>
  <c r="R20" i="5" s="1"/>
  <c r="K16" i="5"/>
  <c r="R16" i="5" s="1"/>
  <c r="K14" i="5"/>
  <c r="R14" i="5" s="1"/>
  <c r="K11" i="5"/>
  <c r="R11" i="5" s="1"/>
  <c r="K10" i="5"/>
  <c r="R10" i="5" s="1"/>
  <c r="K9" i="5"/>
  <c r="R9" i="5" s="1"/>
  <c r="K7" i="5"/>
  <c r="K6" i="5"/>
  <c r="K5" i="5"/>
  <c r="K37" i="5"/>
  <c r="J4" i="5"/>
  <c r="L38" i="5"/>
  <c r="L39" i="5"/>
  <c r="K30" i="5" l="1"/>
  <c r="K28" i="5"/>
  <c r="K29" i="5"/>
  <c r="K38" i="5"/>
  <c r="K39" i="5"/>
  <c r="J24" i="5"/>
  <c r="Q24" i="5" s="1"/>
  <c r="J23" i="5"/>
  <c r="Q23" i="5" s="1"/>
  <c r="J22" i="5"/>
  <c r="Q22" i="5" s="1"/>
  <c r="J20" i="5"/>
  <c r="Q20" i="5" s="1"/>
  <c r="J16" i="5"/>
  <c r="Q16" i="5" s="1"/>
  <c r="J15" i="5"/>
  <c r="Q15" i="5" s="1"/>
  <c r="J14" i="5"/>
  <c r="Q14" i="5" s="1"/>
  <c r="J11" i="5"/>
  <c r="Q11" i="5" s="1"/>
  <c r="J10" i="5"/>
  <c r="Q10" i="5" s="1"/>
  <c r="J9" i="5"/>
  <c r="Q9" i="5" s="1"/>
  <c r="J7" i="5"/>
  <c r="Q7" i="5" s="1"/>
  <c r="J5" i="5"/>
  <c r="Q5" i="5" s="1"/>
  <c r="J37" i="5"/>
  <c r="I4" i="5"/>
  <c r="J21" i="5"/>
  <c r="Q21" i="5" s="1"/>
  <c r="J19" i="5"/>
  <c r="Q19" i="5" s="1"/>
  <c r="J18" i="5"/>
  <c r="Q18" i="5" s="1"/>
  <c r="J17" i="5"/>
  <c r="Q17" i="5" s="1"/>
  <c r="J13" i="5"/>
  <c r="Q13" i="5" s="1"/>
  <c r="J12" i="5"/>
  <c r="Q12" i="5" s="1"/>
  <c r="J8" i="5"/>
  <c r="Q8" i="5" s="1"/>
  <c r="J6" i="5"/>
  <c r="Q6" i="5" s="1"/>
  <c r="Q4" i="5"/>
  <c r="J27" i="5"/>
  <c r="J38" i="5" l="1"/>
  <c r="J39" i="5"/>
  <c r="I24" i="5"/>
  <c r="I23" i="5"/>
  <c r="I22" i="5"/>
  <c r="I20" i="5"/>
  <c r="I16" i="5"/>
  <c r="I14" i="5"/>
  <c r="I12" i="5"/>
  <c r="I11" i="5"/>
  <c r="I10" i="5"/>
  <c r="I9" i="5"/>
  <c r="I7" i="5"/>
  <c r="I6" i="5"/>
  <c r="I5" i="5"/>
  <c r="I37" i="5"/>
  <c r="H4" i="5"/>
  <c r="I21" i="5"/>
  <c r="I19" i="5"/>
  <c r="I18" i="5"/>
  <c r="I17" i="5"/>
  <c r="I15" i="5"/>
  <c r="I13" i="5"/>
  <c r="I8" i="5"/>
  <c r="P4" i="5"/>
  <c r="I27" i="5"/>
  <c r="J30" i="5"/>
  <c r="J28" i="5"/>
  <c r="J29" i="5"/>
  <c r="V24" i="5" l="1"/>
  <c r="P24" i="5"/>
  <c r="V23" i="5"/>
  <c r="P23" i="5"/>
  <c r="V22" i="5"/>
  <c r="P22" i="5"/>
  <c r="V20" i="5"/>
  <c r="P20" i="5"/>
  <c r="P16" i="5"/>
  <c r="V16" i="5"/>
  <c r="P14" i="5"/>
  <c r="V14" i="5"/>
  <c r="P12" i="5"/>
  <c r="V12" i="5"/>
  <c r="V11" i="5"/>
  <c r="P11" i="5"/>
  <c r="V10" i="5"/>
  <c r="P10" i="5"/>
  <c r="V9" i="5"/>
  <c r="P9" i="5"/>
  <c r="R7" i="5"/>
  <c r="S7" i="5"/>
  <c r="T7" i="5"/>
  <c r="V7" i="5" s="1"/>
  <c r="M28" i="4" s="1"/>
  <c r="U7" i="5"/>
  <c r="P7" i="5"/>
  <c r="R6" i="5"/>
  <c r="S6" i="5"/>
  <c r="T6" i="5"/>
  <c r="U6" i="5"/>
  <c r="P6" i="5"/>
  <c r="R5" i="5"/>
  <c r="S5" i="5"/>
  <c r="T5" i="5"/>
  <c r="U5" i="5"/>
  <c r="P5" i="5"/>
  <c r="I38" i="5"/>
  <c r="I39" i="5"/>
  <c r="H23" i="5"/>
  <c r="H22" i="5"/>
  <c r="H20" i="5"/>
  <c r="H16" i="5"/>
  <c r="H15" i="5"/>
  <c r="H14" i="5"/>
  <c r="H12" i="5"/>
  <c r="H11" i="5"/>
  <c r="H7" i="5"/>
  <c r="H37" i="5"/>
  <c r="G4" i="5"/>
  <c r="H24" i="5"/>
  <c r="H21" i="5"/>
  <c r="H19" i="5"/>
  <c r="H18" i="5"/>
  <c r="H17" i="5"/>
  <c r="H13" i="5"/>
  <c r="H10" i="5"/>
  <c r="H9" i="5"/>
  <c r="H8" i="5"/>
  <c r="H6" i="5"/>
  <c r="H5" i="5"/>
  <c r="H27" i="5"/>
  <c r="V21" i="5"/>
  <c r="P21" i="5"/>
  <c r="V19" i="5"/>
  <c r="P19" i="5"/>
  <c r="V18" i="5"/>
  <c r="P18" i="5"/>
  <c r="P17" i="5"/>
  <c r="V17" i="5"/>
  <c r="V15" i="5"/>
  <c r="P15" i="5"/>
  <c r="V13" i="5"/>
  <c r="P13" i="5"/>
  <c r="R8" i="5"/>
  <c r="S8" i="5"/>
  <c r="T8" i="5"/>
  <c r="U8" i="5"/>
  <c r="P8" i="5"/>
  <c r="I28" i="5"/>
  <c r="I29" i="5"/>
  <c r="I30" i="5"/>
  <c r="V8" i="5" l="1"/>
  <c r="M29" i="4" s="1"/>
  <c r="V6" i="5"/>
  <c r="M27" i="4" s="1"/>
  <c r="V5" i="5"/>
  <c r="M26" i="4" s="1"/>
  <c r="H38" i="5"/>
  <c r="H39" i="5"/>
  <c r="G22" i="5"/>
  <c r="G17" i="5"/>
  <c r="G16" i="5"/>
  <c r="G13" i="5"/>
  <c r="G12" i="5"/>
  <c r="G11" i="5"/>
  <c r="G7" i="5"/>
  <c r="G6" i="5"/>
  <c r="F4" i="5"/>
  <c r="G24" i="5"/>
  <c r="G23" i="5"/>
  <c r="G21" i="5"/>
  <c r="G20" i="5"/>
  <c r="G19" i="5"/>
  <c r="G18" i="5"/>
  <c r="G15" i="5"/>
  <c r="G14" i="5"/>
  <c r="G10" i="5"/>
  <c r="G9" i="5"/>
  <c r="G8" i="5"/>
  <c r="G5" i="5"/>
  <c r="G27" i="5"/>
  <c r="G37" i="5"/>
  <c r="H29" i="5"/>
  <c r="H30" i="5"/>
  <c r="H28" i="5"/>
  <c r="F22" i="5" l="1"/>
  <c r="F17" i="5"/>
  <c r="F16" i="5"/>
  <c r="F15" i="5"/>
  <c r="F13" i="5"/>
  <c r="F12" i="5"/>
  <c r="F11" i="5"/>
  <c r="E4" i="5"/>
  <c r="F24" i="5"/>
  <c r="F23" i="5"/>
  <c r="F21" i="5"/>
  <c r="F20" i="5"/>
  <c r="F19" i="5"/>
  <c r="F18" i="5"/>
  <c r="F14" i="5"/>
  <c r="F10" i="5"/>
  <c r="F9" i="5"/>
  <c r="F8" i="5"/>
  <c r="F7" i="5"/>
  <c r="F6" i="5"/>
  <c r="F5" i="5"/>
  <c r="F27" i="5"/>
  <c r="F37" i="5"/>
  <c r="G29" i="5"/>
  <c r="G30" i="5"/>
  <c r="G28" i="5"/>
  <c r="G38" i="5"/>
  <c r="G39" i="5"/>
  <c r="E5" i="5" l="1"/>
  <c r="E24" i="5"/>
  <c r="E23" i="5"/>
  <c r="E22" i="5"/>
  <c r="E17" i="5"/>
  <c r="E16" i="5"/>
  <c r="E13" i="5"/>
  <c r="E12" i="5"/>
  <c r="E10" i="5"/>
  <c r="E6" i="5"/>
  <c r="D4" i="5"/>
  <c r="E21" i="5"/>
  <c r="E20" i="5"/>
  <c r="E19" i="5"/>
  <c r="E18" i="5"/>
  <c r="E15" i="5"/>
  <c r="E14" i="5"/>
  <c r="E11" i="5"/>
  <c r="E9" i="5"/>
  <c r="E8" i="5"/>
  <c r="E7" i="5"/>
  <c r="E27" i="5"/>
  <c r="E37" i="5"/>
  <c r="F29" i="5"/>
  <c r="F28" i="5"/>
  <c r="F30" i="5"/>
  <c r="F39" i="5"/>
  <c r="F38" i="5"/>
  <c r="D5" i="5" l="1"/>
  <c r="D24" i="5"/>
  <c r="D23" i="5"/>
  <c r="D22" i="5"/>
  <c r="D17" i="5"/>
  <c r="D16" i="5"/>
  <c r="D15" i="5"/>
  <c r="D13" i="5"/>
  <c r="D12" i="5"/>
  <c r="D8" i="5"/>
  <c r="D37" i="5"/>
  <c r="C4" i="5"/>
  <c r="D21" i="5"/>
  <c r="D20" i="5"/>
  <c r="D19" i="5"/>
  <c r="D18" i="5"/>
  <c r="D14" i="5"/>
  <c r="D11" i="5"/>
  <c r="D10" i="5"/>
  <c r="D9" i="5"/>
  <c r="D7" i="5"/>
  <c r="D6" i="5"/>
  <c r="D27" i="5"/>
  <c r="E28" i="5"/>
  <c r="E29" i="5"/>
  <c r="E30" i="5"/>
  <c r="E38" i="5"/>
  <c r="E39" i="5"/>
  <c r="D38" i="5" l="1"/>
  <c r="D39" i="5"/>
  <c r="C7" i="5"/>
  <c r="C5" i="5"/>
  <c r="C24" i="5"/>
  <c r="C22" i="5"/>
  <c r="C18" i="5"/>
  <c r="C14" i="5"/>
  <c r="C12" i="5"/>
  <c r="C10" i="5"/>
  <c r="C9" i="5"/>
  <c r="C8" i="5"/>
  <c r="C6" i="5"/>
  <c r="C37" i="5"/>
  <c r="C23" i="5"/>
  <c r="C21" i="5"/>
  <c r="C20" i="5"/>
  <c r="C19" i="5"/>
  <c r="C17" i="5"/>
  <c r="C16" i="5"/>
  <c r="C15" i="5"/>
  <c r="C13" i="5"/>
  <c r="C11" i="5"/>
  <c r="C27" i="5"/>
  <c r="D28" i="5"/>
  <c r="D29" i="5"/>
  <c r="D30" i="5"/>
  <c r="C39" i="5" l="1"/>
  <c r="C38" i="5"/>
  <c r="C28" i="5"/>
  <c r="C29" i="5"/>
  <c r="C30"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<sst xmlns="http://schemas.openxmlformats.org/spreadsheetml/2006/main" count="159" uniqueCount="110">
  <si>
    <t>Educational template. It supports a public-service team's planning and documentation. It is not legal, policy, procurement, or regulatory advice and does not replace your agency's rules, reporting requirements, or the judgment of qualified professionals. Do not enter personal information about residents.</t>
  </si>
  <si>
    <t>MEASURE DICTIONARY</t>
  </si>
  <si>
    <t>ID</t>
  </si>
  <si>
    <t>Measure</t>
  </si>
  <si>
    <t>Definition (numerator / denominator)</t>
  </si>
  <si>
    <t>Data source</t>
  </si>
  <si>
    <t>Owner</t>
  </si>
  <si>
    <t>Frequency</t>
  </si>
  <si>
    <t>Target</t>
  </si>
  <si>
    <t>Better is</t>
  </si>
  <si>
    <t>M1</t>
  </si>
  <si>
    <t>Days from application to permit</t>
  </si>
  <si>
    <t>Average business days from complete application to permit issued</t>
  </si>
  <si>
    <t>Permit system</t>
  </si>
  <si>
    <t>Permit manager</t>
  </si>
  <si>
    <t>Monthly</t>
  </si>
  <si>
    <t>Lower</t>
  </si>
  <si>
    <t>M2</t>
  </si>
  <si>
    <t>Applications complete at first submission / applications received</t>
  </si>
  <si>
    <t>Intake supervisor</t>
  </si>
  <si>
    <t>Higher</t>
  </si>
  <si>
    <t>M3</t>
  </si>
  <si>
    <t>Total processing cost / permits issued</t>
  </si>
  <si>
    <t>Finance report</t>
  </si>
  <si>
    <t>Finance analyst</t>
  </si>
  <si>
    <t>M4</t>
  </si>
  <si>
    <t>Satisfied or very satisfied responses / responses</t>
  </si>
  <si>
    <t>Applicant survey</t>
  </si>
  <si>
    <t>Service lead</t>
  </si>
  <si>
    <t>MONTHLY DATA</t>
  </si>
  <si>
    <t>Month</t>
  </si>
  <si>
    <t>Measure ID</t>
  </si>
  <si>
    <t>Value</t>
  </si>
  <si>
    <t>Latest month</t>
  </si>
  <si>
    <t>Latest value</t>
  </si>
  <si>
    <t>Status</t>
  </si>
  <si>
    <t>Months met</t>
  </si>
  <si>
    <t>Category</t>
  </si>
  <si>
    <t>Unit</t>
  </si>
  <si>
    <t>At-risk band</t>
  </si>
  <si>
    <t>Speed</t>
  </si>
  <si>
    <t>Days</t>
  </si>
  <si>
    <t>First-time-complete rate</t>
  </si>
  <si>
    <t>Quality</t>
  </si>
  <si>
    <t>%</t>
  </si>
  <si>
    <t>Cost per permit</t>
  </si>
  <si>
    <t>Cost</t>
  </si>
  <si>
    <t>$</t>
  </si>
  <si>
    <t>Applicant satisfaction</t>
  </si>
  <si>
    <t>Define each measure once: what it is, where the data comes from, who owns it, its target and which direction is better. Example rows are placeholders - overwrite them.</t>
  </si>
  <si>
    <t>Default at-risk band</t>
  </si>
  <si>
    <t>Yellow cells are inputs. Blank 'At-risk band' uses the default.</t>
  </si>
  <si>
    <t>Variance vs target</t>
  </si>
  <si>
    <t>Data check</t>
  </si>
  <si>
    <t>One row per measure per month, dated the 1st of the month. Fill only the yellow columns - everything else calculates. New rows added below the table pick up the formulas automatically.</t>
  </si>
  <si>
    <t>Example values are placeholders.</t>
  </si>
  <si>
    <t>TREND DATA (calculated - do not edit)</t>
  </si>
  <si>
    <t>Feeds the Dashboard sparklines and charts. All cells are formulas driven by Measure Dictionary and Monthly Data.</t>
  </si>
  <si>
    <t>1. Monthly value by measure (last 12 months)</t>
  </si>
  <si>
    <t>Sparkline helper (last 6 months)</t>
  </si>
  <si>
    <t>Sparkline</t>
  </si>
  <si>
    <t>2. Measures by status, per month (feeds status-mix chart)</t>
  </si>
  <si>
    <t>Met</t>
  </si>
  <si>
    <t>At risk</t>
  </si>
  <si>
    <t>Not met</t>
  </si>
  <si>
    <t>3. Selected measure (feeds trend chart; choose on Dashboard)</t>
  </si>
  <si>
    <t>Selected measure</t>
  </si>
  <si>
    <t>Chart title</t>
  </si>
  <si>
    <t>Series</t>
  </si>
  <si>
    <t>Actual</t>
  </si>
  <si>
    <t>SERVICE STANDARDS SCORECARD</t>
  </si>
  <si>
    <t>ON TARGET</t>
  </si>
  <si>
    <t>AT RISK</t>
  </si>
  <si>
    <t>NOT MET</t>
  </si>
  <si>
    <t>% ON TARGET</t>
  </si>
  <si>
    <t>MEASURE TREND</t>
  </si>
  <si>
    <t>MEASURES BY STATUS, LAST 12 MONTHS</t>
  </si>
  <si>
    <t>SCORECARD - LATEST MONTH PER MEASURE</t>
  </si>
  <si>
    <t>Select</t>
  </si>
  <si>
    <t>Count of measures reporting Met / At risk / Not met in each month.</t>
  </si>
  <si>
    <t>Prior value</t>
  </si>
  <si>
    <t>Change</t>
  </si>
  <si>
    <t>6-month trend</t>
  </si>
  <si>
    <t>How to read: Status compares the latest month with target. Met = at or better than target; At risk = misses target by no more than the at-risk band (set per measure, default on Measure Dictionary); Not met = beyond the band. Change and Variance are green when moving in the favourable direction. Trend sparkline = last 6 months (low to high within each measure).</t>
  </si>
  <si>
    <t>How to use this workbook</t>
  </si>
  <si>
    <t>WHAT THIS WORKBOOK DOES</t>
  </si>
  <si>
    <t>A monthly scorecard for a public service. Define each measure once (definition, data source, owner, target, and whether higher or lower is better), enter one value per measure per month, and the Dashboard shows status against target, month-on-month change, trends and an overall on-target rate.</t>
  </si>
  <si>
    <t>GET STARTED IN 3 STEPS</t>
  </si>
  <si>
    <t>1  Measure Dictionary</t>
  </si>
  <si>
    <t>Define each measure: ID, name, category, definition (numerator / denominator), data source, owner, frequency, unit, target and direction. Optionally set an at-risk band per measure.</t>
  </si>
  <si>
    <t>Open  ▸</t>
  </si>
  <si>
    <t>2  Monthly Data</t>
  </si>
  <si>
    <t>Add one row per measure per month: the 1st of the month, the measure ID (pick from the list) and the value. Target, status and a data check calculate automatically.</t>
  </si>
  <si>
    <t>3  Dashboard</t>
  </si>
  <si>
    <t>Read the headline tiles, the scorecard (latest month, change, trend, months met) and the two charts. Pick any measure from the drop-down to see its trend against target.</t>
  </si>
  <si>
    <t>COLOUR KEY AND STATUS RULES</t>
  </si>
  <si>
    <t>Input cell</t>
  </si>
  <si>
    <t>Type here. Blue text on a pale yellow background.</t>
  </si>
  <si>
    <t>Calculated cell</t>
  </si>
  <si>
    <t>Contains a formula - leave it alone. Grey-blue or white background.</t>
  </si>
  <si>
    <t>Value is at or better than target.</t>
  </si>
  <si>
    <t>Value misses target by no more than the at-risk band (default 5% of target; change the default or override per measure on the Measure Dictionary).</t>
  </si>
  <si>
    <t>Value misses target by more than the at-risk band.</t>
  </si>
  <si>
    <t>GOOD PRACTICE</t>
  </si>
  <si>
    <t>IMPORTANT NOTE</t>
  </si>
  <si>
    <t>•  Write precise definitions - numerator, denominator, data source, owner and frequency - and keep them stable so trends stay comparable.</t>
  </si>
  <si>
    <t>•  Pair speed measures with quality measures, and add equity measures (results by group) where your data allow.</t>
  </si>
  <si>
    <t>•  Check the Data check column on Monthly Data: it flags unknown IDs, duplicate month/measure rows, dates not on the 1st and missing values. The Dashboard header counts any rows needing attention.</t>
  </si>
  <si>
    <t>•  Capacity: up to 20 measures; Monthly Data grows automatically as you type below the last row; trend views cover the latest 12 months.</t>
  </si>
  <si>
    <t>•  The example measures and months are placeholders. Overwrite them with your 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</si>
</sst>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mmm\ yyyy"/>
    <numFmt numFmtId="166" formatCode="#,##0.0"/>
    <numFmt numFmtId="167" formatCode="\+0.0%;\-0.0%;0.0%"/>
    <numFmt numFmtId="168" formatCode="\▲\ #,##0.0;\▼\ #,##0.0;\–\ 0.0"/>
    <numFmt numFmtId="169" formatCode="mmm\ yy"/>
  </numFmts>
  <fonts count="35" x14ac:knownFonts="1">
    <font>
      <sz val="11"/>
      <color theme="1"/>
      <name val="Calibri"/>
      <family val="2"/>
      <scheme val="minor"/>
    </font>
    <font>
      <sz val="8"/>
      <name val="Calibri"/>
      <family val="2"/>
      <scheme val="minor"/>
    </font>
    <font>
      <u/>
      <sz val="11"/>
      <color theme="10"/>
      <name val="Calibri"/>
      <family val="2"/>
      <scheme val="minor"/>
    </font>
    <font>
      <sz val="10"/>
      <color theme="1"/>
      <name val="Calibri"/>
      <scheme val="minor"/>
    </font>
    <font>
      <b/>
      <sz val="18"/>
      <color rgb="FFFFFFFF"/>
      <name val="Calibri"/>
      <scheme val="minor"/>
    </font>
    <font>
      <i/>
      <sz val="10"/>
      <color rgb="FF595959"/>
      <name val="Calibri"/>
      <scheme val="minor"/>
    </font>
    <font>
      <b/>
      <sz val="10"/>
      <color theme="1"/>
      <name val="Calibri"/>
      <scheme val="minor"/>
    </font>
    <font>
      <b/>
      <sz val="10"/>
      <color rgb="FF14284B"/>
      <name val="Calibri"/>
      <scheme val="minor"/>
    </font>
    <font>
      <sz val="10"/>
      <color rgb="FF0000FF"/>
      <name val="Calibri"/>
      <scheme val="minor"/>
    </font>
    <font>
      <b/>
      <sz val="10"/>
      <color rgb="FF0000FF"/>
      <name val="Calibri"/>
      <scheme val="minor"/>
    </font>
    <font>
      <b/>
      <sz val="10"/>
      <color rgb="FFFFFFFF"/>
      <name val="Calibri"/>
      <scheme val="minor"/>
    </font>
    <font>
      <sz val="10"/>
      <color rgb="FF000000"/>
      <name val="Calibri"/>
      <scheme val="minor"/>
    </font>
    <font>
      <b/>
      <sz val="20"/>
      <color rgb="FFFFFFFF"/>
      <name val="Calibri"/>
      <scheme val="minor"/>
    </font>
    <font>
      <sz val="10"/>
      <color rgb="FFDCE6F1"/>
      <name val="Calibri"/>
      <scheme val="minor"/>
    </font>
    <font>
      <b/>
      <sz val="9"/>
      <color rgb="FF595959"/>
      <name val="Calibri"/>
      <family val="2"/>
      <scheme val="minor"/>
    </font>
    <font>
      <b/>
      <sz val="30"/>
      <color rgb="FF2E7D32"/>
      <name val="Calibri"/>
      <family val="2"/>
      <scheme val="minor"/>
    </font>
    <font>
      <sz val="9"/>
      <color rgb="FF7F7F7F"/>
      <name val="Calibri"/>
      <family val="2"/>
      <scheme val="minor"/>
    </font>
    <font>
      <b/>
      <sz val="30"/>
      <color rgb="FFB7791F"/>
      <name val="Calibri"/>
      <family val="2"/>
      <scheme val="minor"/>
    </font>
    <font>
      <b/>
      <sz val="30"/>
      <color rgb="FFC0392B"/>
      <name val="Calibri"/>
      <family val="2"/>
      <scheme val="minor"/>
    </font>
    <font>
      <b/>
      <sz val="30"/>
      <color rgb="FF14284B"/>
      <name val="Calibri"/>
      <family val="2"/>
      <scheme val="minor"/>
    </font>
    <font>
      <b/>
      <sz val="11"/>
      <color rgb="FF14284B"/>
      <name val="Calibri"/>
      <scheme val="minor"/>
    </font>
    <font>
      <b/>
      <sz val="10"/>
      <color rgb="FF595959"/>
      <name val="Calibri"/>
      <scheme val="minor"/>
    </font>
    <font>
      <i/>
      <sz val="10"/>
      <color rgb="FF7F7F7F"/>
      <name val="Calibri"/>
      <scheme val="minor"/>
    </font>
    <font>
      <sz val="14"/>
      <color rgb="FF1F4E79"/>
      <name val="Calibri"/>
      <scheme val="minor"/>
    </font>
    <font>
      <i/>
      <sz val="9"/>
      <color rgb="FF7F7F7F"/>
      <name val="Calibri"/>
      <family val="2"/>
      <scheme val="minor"/>
    </font>
    <font>
      <b/>
      <sz val="16"/>
      <color rgb="FFFFFFFF"/>
      <name val="Calibri"/>
      <scheme val="minor"/>
    </font>
    <font>
      <sz val="10"/>
      <color rgb="FF404040"/>
      <name val="Calibri"/>
      <scheme val="minor"/>
    </font>
    <font>
      <sz val="10.5"/>
      <color theme="1"/>
      <name val="Calibri"/>
      <scheme val="minor"/>
    </font>
    <font>
      <sz val="10.5"/>
      <color rgb="FFDCE6F1"/>
      <name val="Calibri"/>
      <scheme val="minor"/>
    </font>
    <font>
      <b/>
      <sz val="10.5"/>
      <color rgb="FF1F4E79"/>
      <name val="Calibri"/>
      <scheme val="minor"/>
    </font>
    <font>
      <b/>
      <sz val="10.5"/>
      <color rgb="FF0000FF"/>
      <name val="Calibri"/>
      <scheme val="minor"/>
    </font>
    <font>
      <b/>
      <sz val="10.5"/>
      <color rgb="FF000000"/>
      <name val="Calibri"/>
      <scheme val="minor"/>
    </font>
    <font>
      <b/>
      <sz val="10.5"/>
      <color rgb="FF006100"/>
      <name val="Calibri"/>
      <scheme val="minor"/>
    </font>
    <font>
      <b/>
      <sz val="10.5"/>
      <color rgb="FF7F6000"/>
      <name val="Calibri"/>
      <scheme val="minor"/>
    </font>
    <font>
      <b/>
      <sz val="10.5"/>
      <color rgb="FF9C0006"/>
      <name val="Calibri"/>
      <scheme val="minor"/>
    </font>
  </fonts>
  <fills count="15">
    <fill>
      <patternFill patternType="none"/>
    </fill>
    <fill>
      <patternFill patternType="gray125"/>
    </fill>
    <fill>
      <patternFill patternType="solid">
        <fgColor rgb="FF14284B"/>
        <bgColor indexed="64"/>
      </patternFill>
    </fill>
    <fill>
      <patternFill patternType="solid">
        <fgColor rgb="FFFFF2CC"/>
        <bgColor indexed="64"/>
      </patternFill>
    </fill>
    <fill>
      <patternFill patternType="solid">
        <fgColor rgb="FF1F4E79"/>
        <bgColor indexed="64"/>
      </patternFill>
    </fill>
    <fill>
      <patternFill patternType="solid">
        <fgColor rgb="FFFFF8E1"/>
        <bgColor indexed="64"/>
      </patternFill>
    </fill>
    <fill>
      <patternFill patternType="solid">
        <fgColor rgb="FFF7F9FC"/>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rgb="FFF2F6FA"/>
        <bgColor indexed="64"/>
      </patternFill>
    </fill>
    <fill>
      <patternFill patternType="solid">
        <fgColor rgb="FFDCE6F1"/>
        <bgColor indexed="64"/>
      </patternFill>
    </fill>
    <fill>
      <patternFill patternType="solid">
        <fgColor rgb="FF595959"/>
        <bgColor indexed="64"/>
      </patternFill>
    </fill>
    <fill>
      <patternFill patternType="solid">
        <fgColor rgb="FF7F7F7F"/>
        <bgColor indexed="64"/>
      </patternFill>
    </fill>
    <fill>
      <patternFill patternType="solid">
        <fgColor rgb="FFFDF3E7"/>
        <bgColor indexed="64"/>
      </patternFill>
    </fill>
  </fills>
  <borders count="23">
    <border>
      <left/>
      <right/>
      <top/>
      <bottom/>
      <diagonal/>
    </border>
    <border>
      <left style="thin">
        <color rgb="FFBF9000"/>
      </left>
      <right style="thin">
        <color rgb="FFBF9000"/>
      </right>
      <top style="thin">
        <color rgb="FFBF9000"/>
      </top>
      <bottom style="thin">
        <color rgb="FFBF9000"/>
      </bottom>
      <diagonal/>
    </border>
    <border>
      <left/>
      <right/>
      <top/>
      <bottom style="thin">
        <color rgb="FFD9D9D9"/>
      </bottom>
      <diagonal/>
    </border>
    <border>
      <left/>
      <right/>
      <top style="thin">
        <color rgb="FFD9D9D9"/>
      </top>
      <bottom style="thin">
        <color rgb="FFD9D9D9"/>
      </bottom>
      <diagonal/>
    </border>
    <border>
      <left/>
      <right/>
      <top/>
      <bottom style="thin">
        <color rgb="FFE1E5EB"/>
      </bottom>
      <diagonal/>
    </border>
    <border>
      <left/>
      <right/>
      <top style="thin">
        <color rgb="FFE1E5EB"/>
      </top>
      <bottom style="thin">
        <color rgb="FFE1E5EB"/>
      </bottom>
      <diagonal/>
    </border>
    <border>
      <left/>
      <right/>
      <top style="thin">
        <color rgb="FFE1E5EB"/>
      </top>
      <bottom/>
      <diagonal/>
    </border>
    <border>
      <left style="medium">
        <color rgb="FF1F4E79"/>
      </left>
      <right/>
      <top/>
      <bottom style="thin">
        <color rgb="FFE1E5EB"/>
      </bottom>
      <diagonal/>
    </border>
    <border>
      <left style="medium">
        <color rgb="FF1F4E79"/>
      </left>
      <right/>
      <top style="thin">
        <color rgb="FFE1E5EB"/>
      </top>
      <bottom style="thin">
        <color rgb="FFE1E5EB"/>
      </bottom>
      <diagonal/>
    </border>
    <border>
      <left/>
      <right/>
      <top style="thick">
        <color rgb="FF2E7D32"/>
      </top>
      <bottom/>
      <diagonal/>
    </border>
    <border>
      <left style="thick">
        <color rgb="FFFFFFFF"/>
      </left>
      <right/>
      <top style="thick">
        <color rgb="FF2E7D32"/>
      </top>
      <bottom/>
      <diagonal/>
    </border>
    <border>
      <left style="thick">
        <color rgb="FFFFFFFF"/>
      </left>
      <right/>
      <top/>
      <bottom/>
      <diagonal/>
    </border>
    <border>
      <left/>
      <right/>
      <top style="thick">
        <color rgb="FFB7791F"/>
      </top>
      <bottom/>
      <diagonal/>
    </border>
    <border>
      <left style="thick">
        <color rgb="FFFFFFFF"/>
      </left>
      <right/>
      <top style="thick">
        <color rgb="FFB7791F"/>
      </top>
      <bottom/>
      <diagonal/>
    </border>
    <border>
      <left/>
      <right/>
      <top style="thick">
        <color rgb="FFC0392B"/>
      </top>
      <bottom/>
      <diagonal/>
    </border>
    <border>
      <left style="thick">
        <color rgb="FFFFFFFF"/>
      </left>
      <right/>
      <top style="thick">
        <color rgb="FFC0392B"/>
      </top>
      <bottom/>
      <diagonal/>
    </border>
    <border>
      <left/>
      <right/>
      <top style="thick">
        <color rgb="FF14284B"/>
      </top>
      <bottom/>
      <diagonal/>
    </border>
    <border>
      <left style="thick">
        <color rgb="FFFFFFFF"/>
      </left>
      <right/>
      <top style="thick">
        <color rgb="FF14284B"/>
      </top>
      <bottom/>
      <diagonal/>
    </border>
    <border>
      <left/>
      <right/>
      <top style="medium">
        <color rgb="FFFFFFFF"/>
      </top>
      <bottom style="medium">
        <color rgb="FFFFFFFF"/>
      </bottom>
      <diagonal/>
    </border>
    <border>
      <left/>
      <right/>
      <top style="medium">
        <color rgb="FFFFFFFF"/>
      </top>
      <bottom/>
      <diagonal/>
    </border>
    <border>
      <left/>
      <right/>
      <top style="thin">
        <color rgb="FFE0A96D"/>
      </top>
      <bottom style="thin">
        <color rgb="FFE0A96D"/>
      </bottom>
      <diagonal/>
    </border>
    <border>
      <left style="thin">
        <color rgb="FFE0A96D"/>
      </left>
      <right/>
      <top style="thin">
        <color rgb="FFE0A96D"/>
      </top>
      <bottom style="thin">
        <color rgb="FFE0A96D"/>
      </bottom>
      <diagonal/>
    </border>
    <border>
      <left/>
      <right style="thin">
        <color rgb="FFE0A96D"/>
      </right>
      <top style="thin">
        <color rgb="FFE0A96D"/>
      </top>
      <bottom style="thin">
        <color rgb="FFE0A96D"/>
      </bottom>
      <diagonal/>
    </border>
  </borders>
  <cellStyleXfs count="2">
    <xf numFmtId="0" fontId="0" fillId="0" borderId="0"/>
    <xf numFmtId="0" fontId="2" fillId="0" borderId="0" applyNumberFormat="0" applyFill="0" applyBorder="0" applyAlignment="0" applyProtection="0"/>
  </cellStyleXfs>
  <cellXfs count="101">
    <xf numFmtId="0" fontId="0" fillId="0" borderId="0" xfId="0"/>
    <xf numFmtId="0" fontId="3" fillId="0" borderId="0" xfId="0" applyFont="1"/>
    <xf numFmtId="0" fontId="4" fillId="2" borderId="0" xfId="0" applyFont="1" applyFill="1" applyAlignment="1">
      <alignment vertical="center"/>
    </xf>
    <xf numFmtId="0" fontId="4" fillId="2" borderId="0" xfId="0" applyFont="1" applyFill="1" applyAlignment="1">
      <alignment vertical="center" indent="1"/>
    </xf>
    <xf numFmtId="0" fontId="5" fillId="0" borderId="0" xfId="0" applyFont="1" applyAlignment="1">
      <alignment indent="1"/>
    </xf>
    <xf numFmtId="0" fontId="5" fillId="0" borderId="0" xfId="0" applyFont="1" applyAlignment="1">
      <alignment vertical="center" indent="1"/>
    </xf>
    <xf numFmtId="0" fontId="3" fillId="0" borderId="0" xfId="0" applyFont="1" applyAlignment="1">
      <alignment vertical="center"/>
    </xf>
    <xf numFmtId="0" fontId="7" fillId="0" borderId="0" xfId="0" applyFont="1" applyAlignment="1">
      <alignment horizontal="right" vertical="center"/>
    </xf>
    <xf numFmtId="9" fontId="9" fillId="3" borderId="1" xfId="0" applyNumberFormat="1" applyFont="1" applyFill="1" applyBorder="1" applyAlignment="1">
      <alignment horizontal="center" vertical="center"/>
    </xf>
    <xf numFmtId="0" fontId="10" fillId="4" borderId="0" xfId="0" applyFont="1" applyFill="1" applyAlignment="1">
      <alignment horizontal="center" vertical="center" wrapText="1"/>
    </xf>
    <xf numFmtId="0" fontId="10" fillId="4" borderId="0" xfId="0" applyFont="1" applyFill="1" applyAlignment="1">
      <alignment horizontal="left" vertical="center" wrapText="1"/>
    </xf>
    <xf numFmtId="0" fontId="8" fillId="5" borderId="2" xfId="0" applyFont="1" applyFill="1" applyBorder="1" applyAlignment="1">
      <alignment vertical="center" wrapText="1"/>
    </xf>
    <xf numFmtId="0" fontId="8" fillId="5" borderId="3" xfId="0" applyFont="1" applyFill="1" applyBorder="1" applyAlignment="1">
      <alignment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164" fontId="8" fillId="5" borderId="2" xfId="0" applyNumberFormat="1" applyFont="1" applyFill="1" applyBorder="1" applyAlignment="1">
      <alignment horizontal="center" vertical="center" wrapText="1"/>
    </xf>
    <xf numFmtId="164" fontId="8" fillId="5" borderId="3" xfId="0" applyNumberFormat="1" applyFont="1" applyFill="1" applyBorder="1" applyAlignment="1">
      <alignment horizontal="center" vertical="center" wrapText="1"/>
    </xf>
    <xf numFmtId="9" fontId="8" fillId="5" borderId="2" xfId="0" applyNumberFormat="1" applyFont="1" applyFill="1" applyBorder="1" applyAlignment="1">
      <alignment horizontal="center" vertical="center" wrapText="1"/>
    </xf>
    <xf numFmtId="9" fontId="8" fillId="5" borderId="3" xfId="0" applyNumberFormat="1" applyFont="1" applyFill="1" applyBorder="1" applyAlignment="1">
      <alignment horizontal="center" vertical="center" wrapText="1"/>
    </xf>
    <xf numFmtId="0" fontId="11" fillId="6" borderId="7" xfId="0" applyFont="1" applyFill="1" applyBorder="1" applyAlignment="1">
      <alignment vertical="center"/>
    </xf>
    <xf numFmtId="0" fontId="11" fillId="6" borderId="8" xfId="0" applyFont="1" applyFill="1" applyBorder="1" applyAlignment="1">
      <alignment vertical="center"/>
    </xf>
    <xf numFmtId="166" fontId="8" fillId="5" borderId="4" xfId="0" applyNumberFormat="1" applyFont="1" applyFill="1" applyBorder="1" applyAlignment="1">
      <alignment vertical="center"/>
    </xf>
    <xf numFmtId="166" fontId="8" fillId="5" borderId="5" xfId="0" applyNumberFormat="1" applyFont="1" applyFill="1" applyBorder="1" applyAlignment="1">
      <alignment vertical="center"/>
    </xf>
    <xf numFmtId="166" fontId="11" fillId="6" borderId="4" xfId="0" applyNumberFormat="1" applyFont="1" applyFill="1" applyBorder="1" applyAlignment="1">
      <alignment vertical="center"/>
    </xf>
    <xf numFmtId="166" fontId="11" fillId="6" borderId="5" xfId="0" applyNumberFormat="1" applyFont="1" applyFill="1" applyBorder="1" applyAlignment="1">
      <alignment vertical="center"/>
    </xf>
    <xf numFmtId="167" fontId="11" fillId="6" borderId="4" xfId="0" applyNumberFormat="1" applyFont="1" applyFill="1" applyBorder="1" applyAlignment="1">
      <alignment vertical="center"/>
    </xf>
    <xf numFmtId="167" fontId="11" fillId="6" borderId="5" xfId="0" applyNumberFormat="1" applyFont="1" applyFill="1" applyBorder="1" applyAlignment="1">
      <alignment vertical="center"/>
    </xf>
    <xf numFmtId="165" fontId="8" fillId="5" borderId="4" xfId="0" applyNumberFormat="1" applyFont="1" applyFill="1" applyBorder="1" applyAlignment="1">
      <alignment horizontal="center" vertical="center"/>
    </xf>
    <xf numFmtId="165" fontId="8" fillId="5" borderId="5" xfId="0" applyNumberFormat="1" applyFont="1" applyFill="1" applyBorder="1" applyAlignment="1">
      <alignment horizontal="center" vertical="center"/>
    </xf>
    <xf numFmtId="0" fontId="8" fillId="5" borderId="4" xfId="0" applyFont="1" applyFill="1" applyBorder="1" applyAlignment="1">
      <alignment horizontal="center" vertical="center"/>
    </xf>
    <xf numFmtId="0" fontId="8" fillId="5" borderId="5"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9" fontId="11" fillId="6" borderId="4" xfId="0" applyNumberFormat="1" applyFont="1" applyFill="1" applyBorder="1" applyAlignment="1">
      <alignment horizontal="center" vertical="center"/>
    </xf>
    <xf numFmtId="9" fontId="11" fillId="6" borderId="5" xfId="0" applyNumberFormat="1" applyFont="1" applyFill="1" applyBorder="1" applyAlignment="1">
      <alignment horizontal="center" vertical="center"/>
    </xf>
    <xf numFmtId="0" fontId="12" fillId="2" borderId="0" xfId="0" applyFont="1" applyFill="1" applyAlignment="1">
      <alignment vertical="center"/>
    </xf>
    <xf numFmtId="0" fontId="12" fillId="2" borderId="0" xfId="0" applyFont="1" applyFill="1" applyAlignment="1">
      <alignment vertical="center" indent="1"/>
    </xf>
    <xf numFmtId="0" fontId="13" fillId="4" borderId="0" xfId="0" applyFont="1" applyFill="1" applyAlignment="1">
      <alignment vertical="center"/>
    </xf>
    <xf numFmtId="0" fontId="13" fillId="4" borderId="0" xfId="0" applyFont="1" applyFill="1" applyAlignment="1">
      <alignment vertical="center" indent="1"/>
    </xf>
    <xf numFmtId="0" fontId="20" fillId="11" borderId="0" xfId="0" applyFont="1" applyFill="1" applyAlignment="1">
      <alignment vertical="center"/>
    </xf>
    <xf numFmtId="0" fontId="20" fillId="11" borderId="0" xfId="0" applyFont="1" applyFill="1" applyAlignment="1">
      <alignment vertical="center" indent="1"/>
    </xf>
    <xf numFmtId="0" fontId="21" fillId="0" borderId="0" xfId="0" applyFont="1" applyAlignment="1">
      <alignment horizontal="right" vertical="center"/>
    </xf>
    <xf numFmtId="0" fontId="9" fillId="3" borderId="1" xfId="0" applyFont="1" applyFill="1" applyBorder="1" applyAlignment="1">
      <alignment vertical="center"/>
    </xf>
    <xf numFmtId="0" fontId="22" fillId="0" borderId="0" xfId="0" applyFont="1" applyAlignment="1">
      <alignment vertical="center" indent="1"/>
    </xf>
    <xf numFmtId="0" fontId="6" fillId="0" borderId="0" xfId="0" applyFont="1" applyAlignment="1">
      <alignment horizontal="center" vertical="center"/>
    </xf>
    <xf numFmtId="0" fontId="3" fillId="0" borderId="0" xfId="0" applyFont="1" applyAlignment="1">
      <alignment horizontal="center" vertical="center"/>
    </xf>
    <xf numFmtId="165" fontId="3" fillId="0" borderId="0" xfId="0" applyNumberFormat="1" applyFont="1" applyAlignment="1">
      <alignment horizontal="center" vertical="center"/>
    </xf>
    <xf numFmtId="167" fontId="3" fillId="0" borderId="0" xfId="0" applyNumberFormat="1" applyFont="1" applyAlignment="1">
      <alignment vertical="center"/>
    </xf>
    <xf numFmtId="168" fontId="3" fillId="0" borderId="0" xfId="0" applyNumberFormat="1" applyFont="1" applyAlignment="1">
      <alignment vertical="center"/>
    </xf>
    <xf numFmtId="166" fontId="3" fillId="0" borderId="0" xfId="0" applyNumberFormat="1" applyFont="1" applyAlignment="1">
      <alignment vertical="center"/>
    </xf>
    <xf numFmtId="0" fontId="23" fillId="0" borderId="0" xfId="0" applyFont="1" applyAlignment="1">
      <alignment horizontal="center" vertical="center"/>
    </xf>
    <xf numFmtId="0" fontId="25" fillId="12" borderId="0" xfId="0" applyFont="1" applyFill="1" applyAlignment="1">
      <alignment vertical="center"/>
    </xf>
    <xf numFmtId="0" fontId="25" fillId="12" borderId="0" xfId="0" applyFont="1" applyFill="1" applyAlignment="1">
      <alignment vertical="center" indent="1"/>
    </xf>
    <xf numFmtId="0" fontId="6" fillId="0" borderId="0" xfId="0" applyFont="1"/>
    <xf numFmtId="0" fontId="7" fillId="0" borderId="0" xfId="0" applyFont="1"/>
    <xf numFmtId="0" fontId="10" fillId="13" borderId="0" xfId="0" applyFont="1" applyFill="1" applyAlignment="1">
      <alignment horizontal="center"/>
    </xf>
    <xf numFmtId="0" fontId="10" fillId="13" borderId="0" xfId="0" applyFont="1" applyFill="1" applyAlignment="1">
      <alignment horizontal="left"/>
    </xf>
    <xf numFmtId="169" fontId="10" fillId="13" borderId="0" xfId="0" applyNumberFormat="1" applyFont="1" applyFill="1" applyAlignment="1">
      <alignment horizontal="center"/>
    </xf>
    <xf numFmtId="166" fontId="3" fillId="0" borderId="0" xfId="0" applyNumberFormat="1" applyFont="1" applyAlignment="1">
      <alignment horizontal="center"/>
    </xf>
    <xf numFmtId="0" fontId="3" fillId="0" borderId="0" xfId="0" applyFont="1" applyAlignment="1">
      <alignment horizontal="center"/>
    </xf>
    <xf numFmtId="0" fontId="26" fillId="0" borderId="0" xfId="0" applyFont="1"/>
    <xf numFmtId="166" fontId="26" fillId="0" borderId="0" xfId="0" applyNumberFormat="1" applyFont="1" applyAlignment="1">
      <alignment horizontal="center"/>
    </xf>
    <xf numFmtId="0" fontId="26" fillId="0" borderId="0" xfId="0" applyFont="1" applyAlignment="1">
      <alignment horizontal="center"/>
    </xf>
    <xf numFmtId="0" fontId="27" fillId="0" borderId="0" xfId="0" applyFont="1" applyAlignment="1">
      <alignment vertical="center"/>
    </xf>
    <xf numFmtId="0" fontId="28" fillId="4" borderId="0" xfId="0" applyFont="1" applyFill="1" applyAlignment="1">
      <alignment vertical="center"/>
    </xf>
    <xf numFmtId="0" fontId="27" fillId="0" borderId="0" xfId="0" applyFont="1" applyAlignment="1">
      <alignment vertical="center" wrapText="1"/>
    </xf>
    <xf numFmtId="0" fontId="29" fillId="0" borderId="0" xfId="0" applyFont="1" applyAlignment="1">
      <alignment vertical="center"/>
    </xf>
    <xf numFmtId="0" fontId="2" fillId="0" borderId="0" xfId="1" applyBorder="1" applyAlignment="1">
      <alignment horizontal="center" vertical="center"/>
    </xf>
    <xf numFmtId="0" fontId="29" fillId="0" borderId="5" xfId="0" applyFont="1" applyBorder="1" applyAlignment="1">
      <alignment vertical="center"/>
    </xf>
    <xf numFmtId="0" fontId="27" fillId="0" borderId="5" xfId="0" applyFont="1" applyBorder="1" applyAlignment="1">
      <alignment vertical="center" wrapText="1"/>
    </xf>
    <xf numFmtId="0" fontId="2" fillId="0" borderId="5" xfId="1" applyBorder="1" applyAlignment="1">
      <alignment horizontal="center" vertical="center"/>
    </xf>
    <xf numFmtId="0" fontId="29" fillId="0" borderId="6" xfId="0" applyFont="1" applyBorder="1" applyAlignment="1">
      <alignment vertical="center"/>
    </xf>
    <xf numFmtId="0" fontId="27" fillId="0" borderId="6" xfId="0" applyFont="1" applyBorder="1" applyAlignment="1">
      <alignment vertical="center" wrapText="1"/>
    </xf>
    <xf numFmtId="0" fontId="2" fillId="0" borderId="6" xfId="1" applyBorder="1" applyAlignment="1">
      <alignment horizontal="center" vertical="center"/>
    </xf>
    <xf numFmtId="0" fontId="30" fillId="5" borderId="19" xfId="0" applyFont="1" applyFill="1" applyBorder="1" applyAlignment="1">
      <alignment horizontal="center" vertical="center"/>
    </xf>
    <xf numFmtId="0" fontId="31" fillId="6" borderId="19" xfId="0" applyFont="1" applyFill="1" applyBorder="1" applyAlignment="1">
      <alignment horizontal="center" vertical="center"/>
    </xf>
    <xf numFmtId="0" fontId="32" fillId="9" borderId="19" xfId="0" applyFont="1" applyFill="1" applyBorder="1" applyAlignment="1">
      <alignment horizontal="center" vertical="center"/>
    </xf>
    <xf numFmtId="0" fontId="33" fillId="8" borderId="19" xfId="0" applyFont="1" applyFill="1" applyBorder="1" applyAlignment="1">
      <alignment horizontal="center" vertical="center"/>
    </xf>
    <xf numFmtId="0" fontId="34" fillId="7" borderId="18" xfId="0" applyFont="1" applyFill="1" applyBorder="1" applyAlignment="1">
      <alignment horizontal="center" vertical="center"/>
    </xf>
    <xf numFmtId="0" fontId="0" fillId="14" borderId="21" xfId="0" applyFill="1" applyBorder="1" applyAlignment="1">
      <alignment vertical="center" wrapText="1" indent="1"/>
    </xf>
    <xf numFmtId="0" fontId="0" fillId="14" borderId="20" xfId="0" applyFill="1" applyBorder="1" applyAlignment="1">
      <alignment vertical="center" wrapText="1" indent="1"/>
    </xf>
    <xf numFmtId="0" fontId="0" fillId="14" borderId="22" xfId="0" applyFill="1" applyBorder="1" applyAlignment="1">
      <alignment vertical="center" wrapText="1" indent="1"/>
    </xf>
    <xf numFmtId="0" fontId="0" fillId="0" borderId="0" xfId="0" applyAlignment="1">
      <alignment horizontal="left" vertical="center" wrapText="1" indent="1"/>
    </xf>
    <xf numFmtId="0" fontId="0" fillId="0" borderId="0" xfId="0" applyAlignment="1">
      <alignment vertical="center" wrapText="1"/>
    </xf>
    <xf numFmtId="0" fontId="24" fillId="0" borderId="0" xfId="0" applyFont="1" applyAlignment="1">
      <alignment vertical="top" wrapText="1" indent="1"/>
    </xf>
    <xf numFmtId="0" fontId="14" fillId="10" borderId="15" xfId="0" applyFont="1" applyFill="1" applyBorder="1" applyAlignment="1">
      <alignment horizontal="center" vertical="center"/>
    </xf>
    <xf numFmtId="0" fontId="0" fillId="10" borderId="14" xfId="0" applyFill="1" applyBorder="1" applyAlignment="1">
      <alignment horizontal="center" vertical="center"/>
    </xf>
    <xf numFmtId="0" fontId="18" fillId="10" borderId="11" xfId="0" applyFont="1" applyFill="1" applyBorder="1" applyAlignment="1">
      <alignment horizontal="center" vertical="center"/>
    </xf>
    <xf numFmtId="0" fontId="0" fillId="10" borderId="0" xfId="0" applyFill="1" applyAlignment="1">
      <alignment horizontal="center" vertical="center"/>
    </xf>
    <xf numFmtId="0" fontId="16" fillId="10" borderId="11" xfId="0" applyFont="1" applyFill="1" applyBorder="1" applyAlignment="1">
      <alignment horizontal="center" vertical="center"/>
    </xf>
    <xf numFmtId="0" fontId="14" fillId="10" borderId="17" xfId="0" applyFont="1" applyFill="1" applyBorder="1" applyAlignment="1">
      <alignment horizontal="center" vertical="center"/>
    </xf>
    <xf numFmtId="0" fontId="0" fillId="10" borderId="16" xfId="0" applyFill="1" applyBorder="1" applyAlignment="1">
      <alignment horizontal="center" vertical="center"/>
    </xf>
    <xf numFmtId="9" fontId="19" fillId="10" borderId="11" xfId="0" applyNumberFormat="1" applyFont="1" applyFill="1" applyBorder="1" applyAlignment="1">
      <alignment horizontal="center" vertical="center"/>
    </xf>
    <xf numFmtId="0" fontId="14" fillId="10" borderId="10" xfId="0" applyFont="1" applyFill="1" applyBorder="1" applyAlignment="1">
      <alignment horizontal="center" vertical="center"/>
    </xf>
    <xf numFmtId="0" fontId="0" fillId="10" borderId="9" xfId="0" applyFill="1" applyBorder="1" applyAlignment="1">
      <alignment horizontal="center" vertical="center"/>
    </xf>
    <xf numFmtId="0" fontId="15" fillId="10" borderId="11" xfId="0" applyFont="1" applyFill="1" applyBorder="1" applyAlignment="1">
      <alignment horizontal="center" vertical="center"/>
    </xf>
    <xf numFmtId="0" fontId="14" fillId="10" borderId="13" xfId="0" applyFont="1" applyFill="1" applyBorder="1" applyAlignment="1">
      <alignment horizontal="center" vertical="center"/>
    </xf>
    <xf numFmtId="0" fontId="0" fillId="10" borderId="12" xfId="0" applyFill="1" applyBorder="1" applyAlignment="1">
      <alignment horizontal="center" vertical="center"/>
    </xf>
    <xf numFmtId="0" fontId="17" fillId="10" borderId="11" xfId="0" applyFont="1" applyFill="1" applyBorder="1" applyAlignment="1">
      <alignment horizontal="center" vertical="center"/>
    </xf>
  </cellXfs>
  <cellStyles count="2">
    <cellStyle name="Hyperlink" xfId="1" builtinId="8"/>
    <cellStyle name="Normal" xfId="0" builtinId="0"/>
  </cellStyles>
  <dxfs count="51">
    <dxf>
      <font>
        <b/>
        <i val="0"/>
        <color rgb="FFC0392B"/>
      </font>
    </dxf>
    <dxf>
      <font>
        <b/>
        <i val="0"/>
        <color rgb="FF2E7D32"/>
      </font>
    </dxf>
    <dxf>
      <numFmt numFmtId="3" formatCode="#,##0"/>
    </dxf>
    <dxf>
      <numFmt numFmtId="170" formatCode="0.0&quot;%&quot;"/>
    </dxf>
    <dxf>
      <numFmt numFmtId="171" formatCode="&quot;$&quot;#,##0"/>
    </dxf>
    <dxf>
      <font>
        <b/>
        <i val="0"/>
        <color rgb="FF9C0006"/>
      </font>
      <fill>
        <patternFill patternType="solid">
          <fgColor indexed="64"/>
          <bgColor rgb="FFFFC7CE"/>
        </patternFill>
      </fill>
    </dxf>
    <dxf>
      <font>
        <b/>
        <i val="0"/>
        <color rgb="FF7F6000"/>
      </font>
      <fill>
        <patternFill patternType="solid">
          <fgColor indexed="64"/>
          <bgColor rgb="FFFFEB9C"/>
        </patternFill>
      </fill>
    </dxf>
    <dxf>
      <font>
        <b/>
        <i val="0"/>
        <color rgb="FF006100"/>
      </font>
      <fill>
        <patternFill patternType="solid">
          <fgColor indexed="64"/>
          <bgColor rgb="FFC6EFCE"/>
        </patternFill>
      </fill>
    </dxf>
    <dxf>
      <font>
        <b/>
        <i val="0"/>
        <color rgb="FFC0392B"/>
      </font>
    </dxf>
    <dxf>
      <font>
        <b/>
        <i val="0"/>
        <color rgb="FF2E7D32"/>
      </font>
    </dxf>
    <dxf>
      <numFmt numFmtId="3" formatCode="#,##0"/>
    </dxf>
    <dxf>
      <numFmt numFmtId="170" formatCode="0.0&quot;%&quot;"/>
    </dxf>
    <dxf>
      <numFmt numFmtId="171" formatCode="&quot;$&quot;#,##0"/>
    </dxf>
    <dxf>
      <border>
        <bottom style="thin">
          <color rgb="FFD9D9D9"/>
        </bottom>
      </border>
    </dxf>
    <dxf>
      <font>
        <color rgb="FF7F7F7F"/>
      </font>
    </dxf>
    <dxf>
      <font>
        <b/>
        <i val="0"/>
        <color rgb="FF9C0006"/>
      </font>
      <fill>
        <patternFill patternType="solid">
          <fgColor indexed="64"/>
          <bgColor rgb="FFFFC7CE"/>
        </patternFill>
      </fill>
    </dxf>
    <dxf>
      <font>
        <b/>
        <i val="0"/>
        <color rgb="FF9C0006"/>
      </font>
      <fill>
        <patternFill patternType="solid">
          <fgColor indexed="64"/>
          <bgColor rgb="FFFFC7CE"/>
        </patternFill>
      </fill>
    </dxf>
    <dxf>
      <font>
        <b/>
        <i val="0"/>
        <color rgb="FF7F6000"/>
      </font>
      <fill>
        <patternFill patternType="solid">
          <fgColor indexed="64"/>
          <bgColor rgb="FFFFEB9C"/>
        </patternFill>
      </fill>
    </dxf>
    <dxf>
      <font>
        <b/>
        <i val="0"/>
        <color rgb="FF006100"/>
      </font>
      <fill>
        <patternFill patternType="solid">
          <fgColor indexed="64"/>
          <bgColor rgb="FFC6EFCE"/>
        </patternFill>
      </fill>
    </dxf>
    <dxf>
      <fill>
        <patternFill patternType="solid">
          <fgColor indexed="64"/>
          <bgColor rgb="FFF8CBAD"/>
        </patternFill>
      </fill>
    </dxf>
    <dxf>
      <fill>
        <patternFill patternType="solid">
          <fgColor indexed="64"/>
          <bgColor rgb="FFF8CBAD"/>
        </patternFill>
      </fill>
    </dxf>
    <dxf>
      <fill>
        <patternFill patternType="solid">
          <fgColor indexed="64"/>
          <bgColor rgb="FFF8CBAD"/>
        </patternFill>
      </fill>
    </dxf>
    <dxf>
      <fill>
        <patternFill patternType="solid">
          <fgColor indexed="64"/>
          <bgColor rgb="FFF8CBAD"/>
        </patternFill>
      </fill>
    </dxf>
    <dxf>
      <font>
        <color rgb="FF9C0006"/>
      </font>
      <fill>
        <patternFill patternType="solid">
          <fgColor indexed="64"/>
          <bgColor rgb="FFFFC7CE"/>
        </patternFill>
      </fill>
    </dxf>
    <dxf>
      <font>
        <sz val="10"/>
        <color rgb="FF000000"/>
        <name val="Calibri"/>
      </font>
      <fill>
        <patternFill patternType="solid">
          <fgColor indexed="64"/>
          <bgColor rgb="FFF7F9FC"/>
        </patternFill>
      </fill>
      <alignment horizontal="center" vertical="center"/>
      <border diagonalUp="0" diagonalDown="0">
        <left/>
        <right/>
        <top style="thin">
          <color rgb="FFE1E5EB"/>
        </top>
        <bottom style="thin">
          <color rgb="FFE1E5EB"/>
        </bottom>
        <vertical/>
        <horizontal style="thin">
          <color rgb="FFE1E5EB"/>
        </horizontal>
      </border>
    </dxf>
    <dxf>
      <font>
        <sz val="10"/>
        <color rgb="FF000000"/>
        <name val="Calibri"/>
      </font>
      <fill>
        <patternFill patternType="solid">
          <fgColor indexed="64"/>
          <bgColor rgb="FFF7F9FC"/>
        </patternFill>
      </fill>
      <alignment horizontal="center" vertical="center"/>
      <border diagonalUp="0" diagonalDown="0">
        <left/>
        <right/>
        <top style="thin">
          <color rgb="FFE1E5EB"/>
        </top>
        <bottom style="thin">
          <color rgb="FFE1E5EB"/>
        </bottom>
        <vertical/>
        <horizontal style="thin">
          <color rgb="FFE1E5EB"/>
        </horizontal>
      </border>
    </dxf>
    <dxf>
      <font>
        <sz val="10"/>
        <color rgb="FF000000"/>
        <name val="Calibri"/>
      </font>
      <numFmt numFmtId="167" formatCode="\+0.0%;\-0.0%;0.0%"/>
      <fill>
        <patternFill patternType="solid">
          <fgColor indexed="64"/>
          <bgColor rgb="FFF7F9FC"/>
        </patternFill>
      </fill>
      <alignment vertical="center"/>
      <border diagonalUp="0" diagonalDown="0">
        <left/>
        <right/>
        <top style="thin">
          <color rgb="FFE1E5EB"/>
        </top>
        <bottom style="thin">
          <color rgb="FFE1E5EB"/>
        </bottom>
        <vertical/>
        <horizontal style="thin">
          <color rgb="FFE1E5EB"/>
        </horizontal>
      </border>
    </dxf>
    <dxf>
      <font>
        <sz val="10"/>
        <color rgb="FF000000"/>
        <name val="Calibri"/>
      </font>
      <numFmt numFmtId="13" formatCode="0%"/>
      <fill>
        <patternFill patternType="solid">
          <fgColor indexed="64"/>
          <bgColor rgb="FFF7F9FC"/>
        </patternFill>
      </fill>
      <alignment horizontal="center" vertical="center"/>
      <border diagonalUp="0" diagonalDown="0">
        <left/>
        <right/>
        <top style="thin">
          <color rgb="FFE1E5EB"/>
        </top>
        <bottom style="thin">
          <color rgb="FFE1E5EB"/>
        </bottom>
        <vertical/>
        <horizontal style="thin">
          <color rgb="FFE1E5EB"/>
        </horizontal>
      </border>
    </dxf>
    <dxf>
      <font>
        <sz val="10"/>
        <color rgb="FF000000"/>
        <name val="Calibri"/>
      </font>
      <fill>
        <patternFill patternType="solid">
          <fgColor indexed="64"/>
          <bgColor rgb="FFF7F9FC"/>
        </patternFill>
      </fill>
      <alignment horizontal="center" vertical="center"/>
      <border diagonalUp="0" diagonalDown="0">
        <left/>
        <right/>
        <top style="thin">
          <color rgb="FFE1E5EB"/>
        </top>
        <bottom style="thin">
          <color rgb="FFE1E5EB"/>
        </bottom>
        <vertical/>
        <horizontal style="thin">
          <color rgb="FFE1E5EB"/>
        </horizontal>
      </border>
    </dxf>
    <dxf>
      <font>
        <sz val="10"/>
        <color rgb="FF000000"/>
        <name val="Calibri"/>
      </font>
      <numFmt numFmtId="166" formatCode="#,##0.0"/>
      <fill>
        <patternFill patternType="solid">
          <fgColor indexed="64"/>
          <bgColor rgb="FFF7F9FC"/>
        </patternFill>
      </fill>
      <alignment vertical="center"/>
      <border diagonalUp="0" diagonalDown="0">
        <left/>
        <right/>
        <top style="thin">
          <color rgb="FFE1E5EB"/>
        </top>
        <bottom style="thin">
          <color rgb="FFE1E5EB"/>
        </bottom>
        <vertical/>
        <horizontal style="thin">
          <color rgb="FFE1E5EB"/>
        </horizontal>
      </border>
    </dxf>
    <dxf>
      <font>
        <sz val="10"/>
        <color rgb="FF000000"/>
        <name val="Calibri"/>
      </font>
      <fill>
        <patternFill patternType="solid">
          <fgColor indexed="64"/>
          <bgColor rgb="FFF7F9FC"/>
        </patternFill>
      </fill>
      <alignment vertical="center"/>
      <border diagonalUp="0" diagonalDown="0">
        <left style="medium">
          <color rgb="FF1F4E79"/>
        </left>
        <right/>
        <top style="thin">
          <color rgb="FFE1E5EB"/>
        </top>
        <bottom style="thin">
          <color rgb="FFE1E5EB"/>
        </bottom>
        <vertical/>
        <horizontal style="thin">
          <color rgb="FFE1E5EB"/>
        </horizontal>
      </border>
    </dxf>
    <dxf>
      <font>
        <sz val="10"/>
        <color rgb="FF0000FF"/>
        <name val="Calibri"/>
      </font>
      <numFmt numFmtId="166" formatCode="#,##0.0"/>
      <fill>
        <patternFill patternType="solid">
          <fgColor indexed="64"/>
          <bgColor rgb="FFFFF8E1"/>
        </patternFill>
      </fill>
      <alignment vertical="center"/>
      <border diagonalUp="0" diagonalDown="0">
        <left/>
        <right/>
        <top style="thin">
          <color rgb="FFE1E5EB"/>
        </top>
        <bottom style="thin">
          <color rgb="FFE1E5EB"/>
        </bottom>
        <vertical/>
        <horizontal style="thin">
          <color rgb="FFE1E5EB"/>
        </horizontal>
      </border>
    </dxf>
    <dxf>
      <font>
        <sz val="10"/>
        <color rgb="FF0000FF"/>
        <name val="Calibri"/>
      </font>
      <fill>
        <patternFill patternType="solid">
          <fgColor indexed="64"/>
          <bgColor rgb="FFFFF8E1"/>
        </patternFill>
      </fill>
      <alignment horizontal="center" vertical="center"/>
      <border diagonalUp="0" diagonalDown="0">
        <left/>
        <right/>
        <top style="thin">
          <color rgb="FFE1E5EB"/>
        </top>
        <bottom style="thin">
          <color rgb="FFE1E5EB"/>
        </bottom>
        <vertical/>
        <horizontal style="thin">
          <color rgb="FFE1E5EB"/>
        </horizontal>
      </border>
    </dxf>
    <dxf>
      <font>
        <sz val="10"/>
        <color rgb="FF0000FF"/>
        <name val="Calibri"/>
      </font>
      <numFmt numFmtId="165" formatCode="mmm\ yyyy"/>
      <fill>
        <patternFill patternType="solid">
          <fgColor indexed="64"/>
          <bgColor rgb="FFFFF8E1"/>
        </patternFill>
      </fill>
      <alignment horizontal="center" vertical="center"/>
      <border diagonalUp="0" diagonalDown="0">
        <left/>
        <right/>
        <top style="thin">
          <color rgb="FFE1E5EB"/>
        </top>
        <bottom style="thin">
          <color rgb="FFE1E5EB"/>
        </bottom>
        <vertical/>
        <horizontal style="thin">
          <color rgb="FFE1E5EB"/>
        </horizontal>
      </border>
    </dxf>
    <dxf>
      <font>
        <sz val="10"/>
        <name val="Calibri"/>
      </font>
    </dxf>
    <dxf>
      <font>
        <sz val="10"/>
        <name val="Calibri"/>
      </font>
      <alignment vertical="center"/>
    </dxf>
    <dxf>
      <font>
        <b/>
        <sz val="10"/>
        <color rgb="FFFFFFFF"/>
        <name val="Calibri"/>
      </font>
      <fill>
        <patternFill patternType="solid">
          <fgColor indexed="64"/>
          <bgColor rgb="FF1F4E79"/>
        </patternFill>
      </fill>
      <alignment horizontal="center" vertical="center" wrapText="1"/>
    </dxf>
    <dxf>
      <font>
        <sz val="10"/>
        <color rgb="FF0000FF"/>
        <name val="Calibri"/>
      </font>
      <numFmt numFmtId="13" formatCode="0%"/>
      <fill>
        <patternFill patternType="solid">
          <fgColor indexed="64"/>
          <bgColor rgb="FFFFF8E1"/>
        </patternFill>
      </fill>
      <alignment horizontal="center" vertical="center" wrapText="1"/>
      <border diagonalUp="0" diagonalDown="0">
        <left/>
        <right/>
        <top style="thin">
          <color rgb="FFD9D9D9"/>
        </top>
        <bottom style="thin">
          <color rgb="FFD9D9D9"/>
        </bottom>
        <vertical/>
        <horizontal style="thin">
          <color rgb="FFD9D9D9"/>
        </horizontal>
      </border>
    </dxf>
    <dxf>
      <font>
        <sz val="10"/>
        <color rgb="FF0000FF"/>
        <name val="Calibri"/>
      </font>
      <fill>
        <patternFill patternType="solid">
          <fgColor indexed="64"/>
          <bgColor rgb="FFFFF8E1"/>
        </patternFill>
      </fill>
      <alignment horizontal="center" vertical="center" wrapText="1"/>
      <border diagonalUp="0" diagonalDown="0">
        <left/>
        <right/>
        <top style="thin">
          <color rgb="FFD9D9D9"/>
        </top>
        <bottom style="thin">
          <color rgb="FFD9D9D9"/>
        </bottom>
        <vertical/>
        <horizontal style="thin">
          <color rgb="FFD9D9D9"/>
        </horizontal>
      </border>
    </dxf>
    <dxf>
      <font>
        <sz val="10"/>
        <color rgb="FF0000FF"/>
        <name val="Calibri"/>
      </font>
      <numFmt numFmtId="164" formatCode="#,##0.0##"/>
      <fill>
        <patternFill patternType="solid">
          <fgColor indexed="64"/>
          <bgColor rgb="FFFFF8E1"/>
        </patternFill>
      </fill>
      <alignment horizontal="center" vertical="center" wrapText="1"/>
      <border diagonalUp="0" diagonalDown="0">
        <left/>
        <right/>
        <top style="thin">
          <color rgb="FFD9D9D9"/>
        </top>
        <bottom style="thin">
          <color rgb="FFD9D9D9"/>
        </bottom>
        <vertical/>
        <horizontal style="thin">
          <color rgb="FFD9D9D9"/>
        </horizontal>
      </border>
    </dxf>
    <dxf>
      <font>
        <sz val="10"/>
        <color rgb="FF0000FF"/>
        <name val="Calibri"/>
      </font>
      <fill>
        <patternFill patternType="solid">
          <fgColor indexed="64"/>
          <bgColor rgb="FFFFF8E1"/>
        </patternFill>
      </fill>
      <alignment horizontal="center" vertical="center" wrapText="1"/>
      <border diagonalUp="0" diagonalDown="0">
        <left/>
        <right/>
        <top style="thin">
          <color rgb="FFD9D9D9"/>
        </top>
        <bottom style="thin">
          <color rgb="FFD9D9D9"/>
        </bottom>
        <vertical/>
        <horizontal style="thin">
          <color rgb="FFD9D9D9"/>
        </horizontal>
      </border>
    </dxf>
    <dxf>
      <font>
        <sz val="10"/>
        <color rgb="FF0000FF"/>
        <name val="Calibri"/>
      </font>
      <fill>
        <patternFill patternType="solid">
          <fgColor indexed="64"/>
          <bgColor rgb="FFFFF8E1"/>
        </patternFill>
      </fill>
      <alignment horizontal="center" vertical="center" wrapText="1"/>
      <border diagonalUp="0" diagonalDown="0">
        <left/>
        <right/>
        <top style="thin">
          <color rgb="FFD9D9D9"/>
        </top>
        <bottom style="thin">
          <color rgb="FFD9D9D9"/>
        </bottom>
        <vertical/>
        <horizontal style="thin">
          <color rgb="FFD9D9D9"/>
        </horizontal>
      </border>
    </dxf>
    <dxf>
      <font>
        <sz val="10"/>
        <color rgb="FF0000FF"/>
        <name val="Calibri"/>
      </font>
      <fill>
        <patternFill patternType="solid">
          <fgColor indexed="64"/>
          <bgColor rgb="FFFFF8E1"/>
        </patternFill>
      </fill>
      <alignment vertical="center" wrapText="1"/>
      <border diagonalUp="0" diagonalDown="0">
        <left/>
        <right/>
        <top style="thin">
          <color rgb="FFD9D9D9"/>
        </top>
        <bottom style="thin">
          <color rgb="FFD9D9D9"/>
        </bottom>
        <vertical/>
        <horizontal style="thin">
          <color rgb="FFD9D9D9"/>
        </horizontal>
      </border>
    </dxf>
    <dxf>
      <font>
        <sz val="10"/>
        <color rgb="FF0000FF"/>
        <name val="Calibri"/>
      </font>
      <fill>
        <patternFill patternType="solid">
          <fgColor indexed="64"/>
          <bgColor rgb="FFFFF8E1"/>
        </patternFill>
      </fill>
      <alignment vertical="center" wrapText="1"/>
      <border diagonalUp="0" diagonalDown="0">
        <left/>
        <right/>
        <top style="thin">
          <color rgb="FFD9D9D9"/>
        </top>
        <bottom style="thin">
          <color rgb="FFD9D9D9"/>
        </bottom>
        <vertical/>
        <horizontal style="thin">
          <color rgb="FFD9D9D9"/>
        </horizontal>
      </border>
    </dxf>
    <dxf>
      <font>
        <sz val="10"/>
        <color rgb="FF0000FF"/>
        <name val="Calibri"/>
      </font>
      <fill>
        <patternFill patternType="solid">
          <fgColor indexed="64"/>
          <bgColor rgb="FFFFF8E1"/>
        </patternFill>
      </fill>
      <alignment vertical="center" wrapText="1"/>
      <border diagonalUp="0" diagonalDown="0">
        <left/>
        <right/>
        <top style="thin">
          <color rgb="FFD9D9D9"/>
        </top>
        <bottom style="thin">
          <color rgb="FFD9D9D9"/>
        </bottom>
        <vertical/>
        <horizontal style="thin">
          <color rgb="FFD9D9D9"/>
        </horizontal>
      </border>
    </dxf>
    <dxf>
      <font>
        <sz val="10"/>
        <color rgb="FF0000FF"/>
        <name val="Calibri"/>
      </font>
      <fill>
        <patternFill patternType="solid">
          <fgColor indexed="64"/>
          <bgColor rgb="FFFFF8E1"/>
        </patternFill>
      </fill>
      <alignment horizontal="center" vertical="center" wrapText="1"/>
      <border diagonalUp="0" diagonalDown="0">
        <left/>
        <right/>
        <top style="thin">
          <color rgb="FFD9D9D9"/>
        </top>
        <bottom style="thin">
          <color rgb="FFD9D9D9"/>
        </bottom>
        <vertical/>
        <horizontal style="thin">
          <color rgb="FFD9D9D9"/>
        </horizontal>
      </border>
    </dxf>
    <dxf>
      <font>
        <sz val="10"/>
        <color rgb="FF0000FF"/>
        <name val="Calibri"/>
      </font>
      <fill>
        <patternFill patternType="solid">
          <fgColor indexed="64"/>
          <bgColor rgb="FFFFF8E1"/>
        </patternFill>
      </fill>
      <alignment vertical="center" wrapText="1"/>
      <border diagonalUp="0" diagonalDown="0">
        <left/>
        <right/>
        <top style="thin">
          <color rgb="FFD9D9D9"/>
        </top>
        <bottom style="thin">
          <color rgb="FFD9D9D9"/>
        </bottom>
        <vertical/>
        <horizontal style="thin">
          <color rgb="FFD9D9D9"/>
        </horizontal>
      </border>
    </dxf>
    <dxf>
      <font>
        <b/>
        <sz val="10"/>
        <color rgb="FF0000FF"/>
        <name val="Calibri"/>
      </font>
      <fill>
        <patternFill patternType="solid">
          <fgColor indexed="64"/>
          <bgColor rgb="FFFFF8E1"/>
        </patternFill>
      </fill>
      <alignment horizontal="center" vertical="center" wrapText="1"/>
      <border diagonalUp="0" diagonalDown="0">
        <left/>
        <right/>
        <top style="thin">
          <color rgb="FFD9D9D9"/>
        </top>
        <bottom style="thin">
          <color rgb="FFD9D9D9"/>
        </bottom>
        <vertical/>
        <horizontal style="thin">
          <color rgb="FFD9D9D9"/>
        </horizontal>
      </border>
    </dxf>
    <dxf>
      <font>
        <sz val="10"/>
        <name val="Calibri"/>
      </font>
    </dxf>
    <dxf>
      <font>
        <sz val="10"/>
        <color rgb="FF0000FF"/>
        <name val="Calibri"/>
      </font>
      <fill>
        <patternFill patternType="solid">
          <fgColor indexed="64"/>
          <bgColor rgb="FFFFF8E1"/>
        </patternFill>
      </fill>
      <alignment vertical="center" wrapText="1"/>
    </dxf>
    <dxf>
      <font>
        <b/>
        <sz val="10"/>
        <color rgb="FFFFFFFF"/>
        <name val="Calibri"/>
      </font>
      <fill>
        <patternFill patternType="solid">
          <fgColor indexed="64"/>
          <bgColor rgb="FF1F4E79"/>
        </patternFill>
      </fill>
      <alignment horizontal="center" vertical="center" wrapText="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'Trend Data'!$C$36</c:f>
          <c:strCache>
            <c:ptCount val="1"/>
            <c:pt idx="0">
              <c:v>Days from application to permit (Days): actual vs target</c:v>
            </c:pt>
          </c:strCache>
        </c:strRef>
      </c:tx>
      <c:overlay val="0"/>
      <c:spPr>
        <a:noFill/>
        <a:ln>
          <a:noFill/>
        </a:ln>
        <a:effectLst/>
      </c:spPr>
      <c:txPr>
        <a:bodyPr rot="0" spcFirstLastPara="1" vertOverflow="ellipsis" vert="horz" wrap="square" anchor="ctr" anchorCtr="1"/>
        <a:lstStyle/>
        <a:p>
          <a:pPr>
            <a:defRPr sz="1100" b="1" i="0" u="none" strike="noStrike" kern="1200" spc="0" baseline="0">
              <a:solidFill>
                <a:srgbClr val="14284B"/>
              </a:solidFill>
              <a:latin typeface="+mn-lt"/>
              <a:ea typeface="+mn-ea"/>
              <a:cs typeface="+mn-cs"/>
            </a:defRPr>
          </a:pPr>
          <a:endParaRPr lang="en-US"/>
        </a:p>
      </c:txPr>
    </c:title>
    <c:autoTitleDeleted val="0"/>
    <c:plotArea>
      <c:layout/>
      <c:lineChart>
        <c:grouping val="standard"/>
        <c:varyColors val="0"/>
        <c:ser>
          <c:idx val="1"/>
          <c:order val="0"/>
          <c:tx>
            <c:strRef>
              <c:f>'Trend Data'!$B$38</c:f>
              <c:strCache>
                <c:ptCount val="1"/>
                <c:pt idx="0">
                  <c:v>Actual</c:v>
                </c:pt>
              </c:strCache>
            </c:strRef>
          </c:tx>
          <c:spPr>
            <a:ln w="28575" cap="rnd" cmpd="sng" algn="ctr">
              <a:solidFill>
                <a:srgbClr val="1F4E79"/>
              </a:solidFill>
              <a:prstDash val="solid"/>
              <a:round/>
              <a:headEnd type="none" w="med" len="med"/>
              <a:tailEnd type="none" w="med" len="med"/>
            </a:ln>
            <a:effectLst/>
          </c:spPr>
          <c:marker>
            <c:symbol val="circle"/>
            <c:size val="7"/>
            <c:spPr>
              <a:solidFill>
                <a:srgbClr val="1F4E79"/>
              </a:solidFill>
              <a:ln w="9525">
                <a:solidFill>
                  <a:srgbClr val="1F4E79"/>
                </a:solidFill>
                <a:prstDash val="solid"/>
              </a:ln>
              <a:effectLst/>
            </c:spPr>
          </c:marker>
          <c:cat>
            <c:numRef>
              <c:f>'Trend Data'!$C$37:$N$37</c:f>
              <c:numCache>
                <c:formatCode>mmm\ 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'Trend Data'!$C$38:$N$38</c:f>
              <c:numCache>
                <c:formatCode>#,##0.0</c:formatCode>
                <c:ptCount val="12"/>
                <c:pt idx="0">
                  <c:v>#N/A</c:v>
                </c:pt>
                <c:pt idx="1">
                  <c:v>#N/A</c:v>
                </c:pt>
                <c:pt idx="2">
                  <c:v>#N/A</c:v>
                </c:pt>
                <c:pt idx="3">
                  <c:v>#N/A</c:v>
                </c:pt>
                <c:pt idx="4">
                  <c:v>#N/A</c:v>
                </c:pt>
                <c:pt idx="5">
                  <c:v>#N/A</c:v>
                </c:pt>
                <c:pt idx="6">
                  <c:v>#N/A</c:v>
                </c:pt>
                <c:pt idx="7">
                  <c:v>#N/A</c:v>
                </c:pt>
                <c:pt idx="8">
                  <c:v>24</c:v>
                </c:pt>
                <c:pt idx="9">
                  <c:v>23</c:v>
                </c:pt>
                <c:pt idx="10">
                  <c:v>22</c:v>
                </c:pt>
                <c:pt idx="11">
                  <c:v>21</c:v>
                </c:pt>
              </c:numCache>
            </c:numRef>
          </c:val>
          <c:smooth val="0"/>
          <c:extLst>
            <c:ext xmlns:c16="http://schemas.microsoft.com/office/drawing/2014/chart" uri="{C3380CC4-5D6E-409C-BE32-E72D297353CC}">
              <c16:uniqueId val="{00000001-CF76-4609-BB88-C3A87B4E2F0E}"/>
            </c:ext>
          </c:extLst>
        </c:ser>
        <c:ser>
          <c:idx val="2"/>
          <c:order val="1"/>
          <c:tx>
            <c:strRef>
              <c:f>'Trend Data'!$B$39</c:f>
              <c:strCache>
                <c:ptCount val="1"/>
                <c:pt idx="0">
                  <c:v>Target</c:v>
                </c:pt>
              </c:strCache>
            </c:strRef>
          </c:tx>
          <c:spPr>
            <a:ln w="28575" cap="rnd">
              <a:solidFill>
                <a:srgbClr val="C55A11"/>
              </a:solidFill>
              <a:prstDash val="lgDash"/>
              <a:round/>
            </a:ln>
            <a:effectLst/>
          </c:spPr>
          <c:marker>
            <c:symbol val="none"/>
          </c:marker>
          <c:cat>
            <c:numRef>
              <c:f>'Trend Data'!$C$37:$N$37</c:f>
              <c:numCache>
                <c:formatCode>mmm\ 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'Trend Data'!$C$39:$N$39</c:f>
              <c:numCache>
                <c:formatCode>#,##0.0</c:formatCode>
                <c:ptCount val="12"/>
                <c:pt idx="0">
                  <c:v>16</c:v>
                </c:pt>
                <c:pt idx="1">
                  <c:v>16</c:v>
                </c:pt>
                <c:pt idx="2">
                  <c:v>16</c:v>
                </c:pt>
                <c:pt idx="3">
                  <c:v>16</c:v>
                </c:pt>
                <c:pt idx="4">
                  <c:v>16</c:v>
                </c:pt>
                <c:pt idx="5">
                  <c:v>16</c:v>
                </c:pt>
                <c:pt idx="6">
                  <c:v>16</c:v>
                </c:pt>
                <c:pt idx="7">
                  <c:v>16</c:v>
                </c:pt>
                <c:pt idx="8">
                  <c:v>16</c:v>
                </c:pt>
                <c:pt idx="9">
                  <c:v>16</c:v>
                </c:pt>
                <c:pt idx="10">
                  <c:v>16</c:v>
                </c:pt>
                <c:pt idx="11">
                  <c:v>16</c:v>
                </c:pt>
              </c:numCache>
            </c:numRef>
          </c:val>
          <c:smooth val="0"/>
          <c:extLst>
            <c:ext xmlns:c16="http://schemas.microsoft.com/office/drawing/2014/chart" uri="{C3380CC4-5D6E-409C-BE32-E72D297353CC}">
              <c16:uniqueId val="{00000002-CF76-4609-BB88-C3A87B4E2F0E}"/>
            </c:ext>
          </c:extLst>
        </c:ser>
        <c:dLbls>
          <c:showLegendKey val="0"/>
          <c:showVal val="0"/>
          <c:showCatName val="0"/>
          <c:showSerName val="0"/>
          <c:showPercent val="0"/>
          <c:showBubbleSize val="0"/>
        </c:dLbls>
        <c:marker val="1"/>
        <c:smooth val="0"/>
        <c:axId val="173685040"/>
        <c:axId val="11263344"/>
      </c:lineChart>
      <c:catAx>
        <c:axId val="173685040"/>
        <c:scaling>
          <c:orientation val="minMax"/>
        </c:scaling>
        <c:delete val="0"/>
        <c:axPos val="b"/>
        <c:numFmt formatCode="mmm\ yy"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263344"/>
        <c:crosses val="autoZero"/>
        <c:auto val="0"/>
        <c:lblAlgn val="ctr"/>
        <c:lblOffset val="100"/>
        <c:noMultiLvlLbl val="0"/>
      </c:catAx>
      <c:valAx>
        <c:axId val="11263344"/>
        <c:scaling>
          <c:orientation val="minMax"/>
        </c:scaling>
        <c:delete val="0"/>
        <c:axPos val="l"/>
        <c:majorGridlines>
          <c:spPr>
            <a:ln w="9525" cap="flat" cmpd="sng" algn="ctr">
              <a:solidFill>
                <a:srgbClr val="E6E6E6"/>
              </a:solidFill>
              <a:prstDash val="solid"/>
              <a:round/>
              <a:headEnd type="none" w="med" len="med"/>
              <a:tailEnd type="none" w="med" len="me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36850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rgbClr val="D9D9D9"/>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0"/>
          <c:tx>
            <c:strRef>
              <c:f>'Trend Data'!$B$28</c:f>
              <c:strCache>
                <c:ptCount val="1"/>
                <c:pt idx="0">
                  <c:v>Met</c:v>
                </c:pt>
              </c:strCache>
            </c:strRef>
          </c:tx>
          <c:spPr>
            <a:solidFill>
              <a:srgbClr val="5BA66B"/>
            </a:solidFill>
            <a:ln>
              <a:noFill/>
            </a:ln>
            <a:effectLst/>
          </c:spPr>
          <c:invertIfNegative val="0"/>
          <c:cat>
            <c:numRef>
              <c:f>'Trend Data'!$C$27:$N$27</c:f>
              <c:numCache>
                <c:formatCode>mmm\ 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'Trend Data'!$C$28:$N$28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1</c:v>
                </c:pt>
              </c:numCache>
            </c:numRef>
          </c:val>
          <c:extLst>
            <c:ext xmlns:c16="http://schemas.microsoft.com/office/drawing/2014/chart" uri="{C3380CC4-5D6E-409C-BE32-E72D297353CC}">
              <c16:uniqueId val="{00000001-5FF5-4CA3-A80F-86B7EA7B1443}"/>
            </c:ext>
          </c:extLst>
        </c:ser>
        <c:ser>
          <c:idx val="2"/>
          <c:order val="1"/>
          <c:tx>
            <c:strRef>
              <c:f>'Trend Data'!$B$29</c:f>
              <c:strCache>
                <c:ptCount val="1"/>
                <c:pt idx="0">
                  <c:v>At risk</c:v>
                </c:pt>
              </c:strCache>
            </c:strRef>
          </c:tx>
          <c:spPr>
            <a:solidFill>
              <a:srgbClr val="F2B134"/>
            </a:solidFill>
            <a:ln>
              <a:noFill/>
            </a:ln>
            <a:effectLst/>
          </c:spPr>
          <c:invertIfNegative val="0"/>
          <c:cat>
            <c:numRef>
              <c:f>'Trend Data'!$C$27:$N$27</c:f>
              <c:numCache>
                <c:formatCode>mmm\ 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'Trend Data'!$C$29:$N$29</c:f>
              <c:numCache>
                <c:formatCode>General</c:formatCode>
                <c:ptCount val="12"/>
                <c:pt idx="0">
                  <c:v>0</c:v>
                </c:pt>
                <c:pt idx="1">
                  <c:v>0</c:v>
                </c:pt>
                <c:pt idx="2">
                  <c:v>0</c:v>
                </c:pt>
                <c:pt idx="3">
                  <c:v>0</c:v>
                </c:pt>
                <c:pt idx="4">
                  <c:v>0</c:v>
                </c:pt>
                <c:pt idx="5">
                  <c:v>0</c:v>
                </c:pt>
                <c:pt idx="6">
                  <c:v>0</c:v>
                </c:pt>
                <c:pt idx="7">
                  <c:v>0</c:v>
                </c:pt>
                <c:pt idx="8">
                  <c:v>0</c:v>
                </c:pt>
                <c:pt idx="9">
                  <c:v>0</c:v>
                </c:pt>
                <c:pt idx="10">
                  <c:v>1</c:v>
                </c:pt>
                <c:pt idx="11">
                  <c:v>1</c:v>
                </c:pt>
              </c:numCache>
            </c:numRef>
          </c:val>
          <c:extLst>
            <c:ext xmlns:c16="http://schemas.microsoft.com/office/drawing/2014/chart" uri="{C3380CC4-5D6E-409C-BE32-E72D297353CC}">
              <c16:uniqueId val="{00000002-5FF5-4CA3-A80F-86B7EA7B1443}"/>
            </c:ext>
          </c:extLst>
        </c:ser>
        <c:ser>
          <c:idx val="3"/>
          <c:order val="2"/>
          <c:tx>
            <c:strRef>
              <c:f>'Trend Data'!$B$30</c:f>
              <c:strCache>
                <c:ptCount val="1"/>
                <c:pt idx="0">
                  <c:v>Not met</c:v>
                </c:pt>
              </c:strCache>
            </c:strRef>
          </c:tx>
          <c:spPr>
            <a:solidFill>
              <a:srgbClr val="D9534F"/>
            </a:solidFill>
            <a:ln>
              <a:noFill/>
            </a:ln>
            <a:effectLst/>
          </c:spPr>
          <c:invertIfNegative val="0"/>
          <c:cat>
            <c:numRef>
              <c:f>'Trend Data'!$C$27:$N$27</c:f>
              <c:numCache>
                <c:formatCode>mmm\ 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'Trend Data'!$C$30:$N$30</c:f>
              <c:numCache>
                <c:formatCode>General</c:formatCode>
                <c:ptCount val="12"/>
                <c:pt idx="0">
                  <c:v>0</c:v>
                </c:pt>
                <c:pt idx="1">
                  <c:v>0</c:v>
                </c:pt>
                <c:pt idx="2">
                  <c:v>0</c:v>
                </c:pt>
                <c:pt idx="3">
                  <c:v>0</c:v>
                </c:pt>
                <c:pt idx="4">
                  <c:v>0</c:v>
                </c:pt>
                <c:pt idx="5">
                  <c:v>0</c:v>
                </c:pt>
                <c:pt idx="6">
                  <c:v>0</c:v>
                </c:pt>
                <c:pt idx="7">
                  <c:v>0</c:v>
                </c:pt>
                <c:pt idx="8">
                  <c:v>4</c:v>
                </c:pt>
                <c:pt idx="9">
                  <c:v>4</c:v>
                </c:pt>
                <c:pt idx="10">
                  <c:v>3</c:v>
                </c:pt>
                <c:pt idx="11">
                  <c:v>2</c:v>
                </c:pt>
              </c:numCache>
            </c:numRef>
          </c:val>
          <c:extLst>
            <c:ext xmlns:c16="http://schemas.microsoft.com/office/drawing/2014/chart" uri="{C3380CC4-5D6E-409C-BE32-E72D297353CC}">
              <c16:uniqueId val="{00000003-5FF5-4CA3-A80F-86B7EA7B1443}"/>
            </c:ext>
          </c:extLst>
        </c:ser>
        <c:dLbls>
          <c:showLegendKey val="0"/>
          <c:showVal val="0"/>
          <c:showCatName val="0"/>
          <c:showSerName val="0"/>
          <c:showPercent val="0"/>
          <c:showBubbleSize val="0"/>
        </c:dLbls>
        <c:gapWidth val="60"/>
        <c:overlap val="100"/>
        <c:axId val="173734688"/>
        <c:axId val="11268144"/>
      </c:barChart>
      <c:catAx>
        <c:axId val="173734688"/>
        <c:scaling>
          <c:orientation val="minMax"/>
        </c:scaling>
        <c:delete val="0"/>
        <c:axPos val="b"/>
        <c:numFmt formatCode="mmm\ yy"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268144"/>
        <c:crosses val="autoZero"/>
        <c:auto val="0"/>
        <c:lblAlgn val="ctr"/>
        <c:lblOffset val="100"/>
        <c:noMultiLvlLbl val="0"/>
      </c:catAx>
      <c:valAx>
        <c:axId val="11268144"/>
        <c:scaling>
          <c:orientation val="minMax"/>
          <c:min val="0"/>
        </c:scaling>
        <c:delete val="0"/>
        <c:axPos val="l"/>
        <c:majorGridlines>
          <c:spPr>
            <a:ln w="9525" cap="flat" cmpd="sng" algn="ctr">
              <a:solidFill>
                <a:srgbClr val="E6E6E6"/>
              </a:solidFill>
              <a:prstDash val="solid"/>
              <a:round/>
              <a:headEnd type="none" w="med" len="med"/>
              <a:tailEnd type="none" w="med" len="me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373468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rgbClr val="D9D9D9"/>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3" Type="http://schemas.openxmlformats.org/officeDocument/2006/relationships/image" Target="../media/image1.tmp"/><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7359472</xdr:colOff>
      <xdr:row>0</xdr:row>
      <xdr:rowOff>124205</xdr:rowOff>
    </xdr:from>
    <xdr:to>
      <xdr:col>3</xdr:col>
      <xdr:colOff>1029606</xdr:colOff>
      <xdr:row>1</xdr:row>
      <xdr:rowOff>157914</xdr:rowOff>
    </xdr:to>
    <xdr:sp macro="" textlink="">
      <xdr:nvSpPr>
        <xdr:cNvPr id="4" name="BrandLogoBadge">
          <a:extLst>
            <a:ext uri="{FF2B5EF4-FFF2-40B4-BE49-F238E27FC236}">
              <a16:creationId xmlns:a16="http://schemas.microsoft.com/office/drawing/2014/main" id="{80941D42-C9D5-4267-BF59-7652E1576CB7}"/>
            </a:ext>
          </a:extLst>
        </xdr:cNvPr>
        <xdr:cNvSpPr/>
      </xdr:nvSpPr>
      <xdr:spPr>
        <a:xfrm>
          <a:off x="9577436" y="124205"/>
          <a:ext cx="1154063" cy="564388"/>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2</xdr:col>
      <xdr:colOff>7236593</xdr:colOff>
      <xdr:row>0</xdr:row>
      <xdr:rowOff>12700</xdr:rowOff>
    </xdr:from>
    <xdr:to>
      <xdr:col>4</xdr:col>
      <xdr:colOff>50308</xdr:colOff>
      <xdr:row>1</xdr:row>
      <xdr:rowOff>269421</xdr:rowOff>
    </xdr:to>
    <xdr:pic>
      <xdr:nvPicPr>
        <xdr:cNvPr id="3" name="BrandLogo" descr="Six Sigma Kaizen company logo" title="Six Sigma Kaizen logo">
          <a:extLst>
            <a:ext uri="{FF2B5EF4-FFF2-40B4-BE49-F238E27FC236}">
              <a16:creationId xmlns:a16="http://schemas.microsoft.com/office/drawing/2014/main" id="{424A3CCD-468A-059B-B30E-24C2478E203A}"/>
            </a:ext>
          </a:extLst>
        </xdr:cNvPr>
        <xdr:cNvPicPr>
          <a:picLocks noChangeAspect="1"/>
        </xdr:cNvPicPr>
      </xdr:nvPicPr>
      <xdr:blipFill>
        <a:blip xmlns:r="http://schemas.openxmlformats.org/officeDocument/2006/relationships" r:embed="rId1"/>
        <a:stretch>
          <a:fillRect/>
        </a:stretch>
      </xdr:blipFill>
      <xdr:spPr>
        <a:xfrm>
          <a:off x="9454557" y="12700"/>
          <a:ext cx="1399822" cy="787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762860</xdr:colOff>
      <xdr:row>0</xdr:row>
      <xdr:rowOff>100076</xdr:rowOff>
    </xdr:from>
    <xdr:to>
      <xdr:col>10</xdr:col>
      <xdr:colOff>876299</xdr:colOff>
      <xdr:row>1</xdr:row>
      <xdr:rowOff>128524</xdr:rowOff>
    </xdr:to>
    <xdr:sp macro="" textlink="">
      <xdr:nvSpPr>
        <xdr:cNvPr id="3" name="BrandLogoBadge">
          <a:extLst>
            <a:ext uri="{FF2B5EF4-FFF2-40B4-BE49-F238E27FC236}">
              <a16:creationId xmlns:a16="http://schemas.microsoft.com/office/drawing/2014/main" id="{180EB7E6-2246-47AE-9AED-AF45D1F9E13A}"/>
            </a:ext>
          </a:extLst>
        </xdr:cNvPr>
        <xdr:cNvSpPr/>
      </xdr:nvSpPr>
      <xdr:spPr>
        <a:xfrm>
          <a:off x="13916885" y="100076"/>
          <a:ext cx="980214" cy="485648"/>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9</xdr:col>
      <xdr:colOff>665945</xdr:colOff>
      <xdr:row>0</xdr:row>
      <xdr:rowOff>12700</xdr:rowOff>
    </xdr:from>
    <xdr:to>
      <xdr:col>11</xdr:col>
      <xdr:colOff>30239</xdr:colOff>
      <xdr:row>1</xdr:row>
      <xdr:rowOff>215900</xdr:rowOff>
    </xdr:to>
    <xdr:pic>
      <xdr:nvPicPr>
        <xdr:cNvPr id="2" name="BrandLogo" descr="Six Sigma Kaizen company logo" title="Six Sigma Kaizen logo">
          <a:extLst>
            <a:ext uri="{FF2B5EF4-FFF2-40B4-BE49-F238E27FC236}">
              <a16:creationId xmlns:a16="http://schemas.microsoft.com/office/drawing/2014/main" id="{49CC144F-277A-6671-F1BB-BEB212EC77E4}"/>
            </a:ext>
          </a:extLst>
        </xdr:cNvPr>
        <xdr:cNvPicPr>
          <a:picLocks noChangeAspect="1"/>
        </xdr:cNvPicPr>
      </xdr:nvPicPr>
      <xdr:blipFill>
        <a:blip xmlns:r="http://schemas.openxmlformats.org/officeDocument/2006/relationships" r:embed="rId1"/>
        <a:stretch>
          <a:fillRect/>
        </a:stretch>
      </xdr:blipFill>
      <xdr:spPr>
        <a:xfrm>
          <a:off x="13819970" y="12700"/>
          <a:ext cx="1174044" cy="660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524735</xdr:colOff>
      <xdr:row>0</xdr:row>
      <xdr:rowOff>100076</xdr:rowOff>
    </xdr:from>
    <xdr:to>
      <xdr:col>9</xdr:col>
      <xdr:colOff>1504949</xdr:colOff>
      <xdr:row>1</xdr:row>
      <xdr:rowOff>128524</xdr:rowOff>
    </xdr:to>
    <xdr:sp macro="" textlink="">
      <xdr:nvSpPr>
        <xdr:cNvPr id="3" name="BrandLogoBadge">
          <a:extLst>
            <a:ext uri="{FF2B5EF4-FFF2-40B4-BE49-F238E27FC236}">
              <a16:creationId xmlns:a16="http://schemas.microsoft.com/office/drawing/2014/main" id="{D38CC229-3893-4E84-BDB4-F7E890A430BF}"/>
            </a:ext>
          </a:extLst>
        </xdr:cNvPr>
        <xdr:cNvSpPr/>
      </xdr:nvSpPr>
      <xdr:spPr>
        <a:xfrm>
          <a:off x="10221185" y="100076"/>
          <a:ext cx="980214" cy="485648"/>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9</xdr:col>
      <xdr:colOff>427820</xdr:colOff>
      <xdr:row>0</xdr:row>
      <xdr:rowOff>12700</xdr:rowOff>
    </xdr:from>
    <xdr:to>
      <xdr:col>10</xdr:col>
      <xdr:colOff>30239</xdr:colOff>
      <xdr:row>2</xdr:row>
      <xdr:rowOff>25400</xdr:rowOff>
    </xdr:to>
    <xdr:pic>
      <xdr:nvPicPr>
        <xdr:cNvPr id="2" name="BrandLogo" descr="Six Sigma Kaizen company logo" title="Six Sigma Kaizen logo">
          <a:extLst>
            <a:ext uri="{FF2B5EF4-FFF2-40B4-BE49-F238E27FC236}">
              <a16:creationId xmlns:a16="http://schemas.microsoft.com/office/drawing/2014/main" id="{F418CCEA-B863-1B2C-F560-77208337EFB7}"/>
            </a:ext>
          </a:extLst>
        </xdr:cNvPr>
        <xdr:cNvPicPr>
          <a:picLocks noChangeAspect="1"/>
        </xdr:cNvPicPr>
      </xdr:nvPicPr>
      <xdr:blipFill>
        <a:blip xmlns:r="http://schemas.openxmlformats.org/officeDocument/2006/relationships" r:embed="rId1"/>
        <a:stretch>
          <a:fillRect/>
        </a:stretch>
      </xdr:blipFill>
      <xdr:spPr>
        <a:xfrm>
          <a:off x="10124270" y="12700"/>
          <a:ext cx="1174044" cy="660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773006</xdr:colOff>
      <xdr:row>0</xdr:row>
      <xdr:rowOff>119380</xdr:rowOff>
    </xdr:from>
    <xdr:to>
      <xdr:col>13</xdr:col>
      <xdr:colOff>949324</xdr:colOff>
      <xdr:row>1</xdr:row>
      <xdr:rowOff>163195</xdr:rowOff>
    </xdr:to>
    <xdr:sp macro="" textlink="">
      <xdr:nvSpPr>
        <xdr:cNvPr id="5" name="BrandLogoBadge">
          <a:extLst>
            <a:ext uri="{FF2B5EF4-FFF2-40B4-BE49-F238E27FC236}">
              <a16:creationId xmlns:a16="http://schemas.microsoft.com/office/drawing/2014/main" id="{DA2B7743-9F63-48F4-BAF6-EAE9CA225870}"/>
            </a:ext>
          </a:extLst>
        </xdr:cNvPr>
        <xdr:cNvSpPr/>
      </xdr:nvSpPr>
      <xdr:spPr>
        <a:xfrm>
          <a:off x="12584006" y="119380"/>
          <a:ext cx="1119293" cy="54864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0</xdr:col>
      <xdr:colOff>0</xdr:colOff>
      <xdr:row>9</xdr:row>
      <xdr:rowOff>0</xdr:rowOff>
    </xdr:from>
    <xdr:to>
      <xdr:col>7</xdr:col>
      <xdr:colOff>0</xdr:colOff>
      <xdr:row>22</xdr:row>
      <xdr:rowOff>0</xdr:rowOff>
    </xdr:to>
    <xdr:graphicFrame macro="">
      <xdr:nvGraphicFramePr>
        <xdr:cNvPr id="3" name="TrendChart">
          <a:extLst>
            <a:ext uri="{FF2B5EF4-FFF2-40B4-BE49-F238E27FC236}">
              <a16:creationId xmlns:a16="http://schemas.microsoft.com/office/drawing/2014/main" id="{D86A7BE6-B68A-0A93-AD4E-3BBA9DD5EA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14</xdr:col>
      <xdr:colOff>0</xdr:colOff>
      <xdr:row>22</xdr:row>
      <xdr:rowOff>0</xdr:rowOff>
    </xdr:to>
    <xdr:graphicFrame macro="">
      <xdr:nvGraphicFramePr>
        <xdr:cNvPr id="4" name="StatusChart">
          <a:extLst>
            <a:ext uri="{FF2B5EF4-FFF2-40B4-BE49-F238E27FC236}">
              <a16:creationId xmlns:a16="http://schemas.microsoft.com/office/drawing/2014/main" id="{9E3E4B01-AC6E-833E-3681-8C5BA1540F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12</xdr:col>
      <xdr:colOff>655320</xdr:colOff>
      <xdr:row>0</xdr:row>
      <xdr:rowOff>12700</xdr:rowOff>
    </xdr:from>
    <xdr:to>
      <xdr:col>14</xdr:col>
      <xdr:colOff>47836</xdr:colOff>
      <xdr:row>1</xdr:row>
      <xdr:rowOff>269875</xdr:rowOff>
    </xdr:to>
    <xdr:pic>
      <xdr:nvPicPr>
        <xdr:cNvPr id="2" name="BrandLogo" descr="Six Sigma Kaizen company logo" title="Six Sigma Kaizen logo">
          <a:extLst>
            <a:ext uri="{FF2B5EF4-FFF2-40B4-BE49-F238E27FC236}">
              <a16:creationId xmlns:a16="http://schemas.microsoft.com/office/drawing/2014/main" id="{9D6C48BF-2407-49A2-18CD-35A165DE0BB6}"/>
            </a:ext>
          </a:extLst>
        </xdr:cNvPr>
        <xdr:cNvPicPr>
          <a:picLocks noChangeAspect="1"/>
        </xdr:cNvPicPr>
      </xdr:nvPicPr>
      <xdr:blipFill>
        <a:blip xmlns:r="http://schemas.openxmlformats.org/officeDocument/2006/relationships" r:embed="rId3"/>
        <a:stretch>
          <a:fillRect/>
        </a:stretch>
      </xdr:blipFill>
      <xdr:spPr>
        <a:xfrm>
          <a:off x="12466320" y="12700"/>
          <a:ext cx="1354666" cy="762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easureDictionary" displayName="MeasureDictionary" ref="A4:K24" headerRowDxfId="50" dataDxfId="49" totalsRowDxfId="48">
  <autoFilter ref="A4:K24"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000-000001000000}" name="ID" dataDxfId="47"/>
    <tableColumn id="2" xr3:uid="{00000000-0010-0000-0000-000002000000}" name="Measure" dataDxfId="46"/>
    <tableColumn id="3" xr3:uid="{00000000-0010-0000-0000-000003000000}" name="Category" dataDxfId="45"/>
    <tableColumn id="4" xr3:uid="{00000000-0010-0000-0000-000004000000}" name="Definition (numerator / denominator)" dataDxfId="44"/>
    <tableColumn id="5" xr3:uid="{00000000-0010-0000-0000-000005000000}" name="Data source" dataDxfId="43"/>
    <tableColumn id="6" xr3:uid="{00000000-0010-0000-0000-000006000000}" name="Owner" dataDxfId="42"/>
    <tableColumn id="7" xr3:uid="{00000000-0010-0000-0000-000007000000}" name="Frequency" dataDxfId="41"/>
    <tableColumn id="8" xr3:uid="{00000000-0010-0000-0000-000008000000}" name="Unit" dataDxfId="40"/>
    <tableColumn id="9" xr3:uid="{2614602F-8C04-40FA-A1C7-6F4F4D326A4A}" name="Target" dataDxfId="39"/>
    <tableColumn id="10" xr3:uid="{FCDA2F95-087A-4A6A-93FA-EF10A04C313A}" name="Better is" dataDxfId="38"/>
    <tableColumn id="11" xr3:uid="{66143CB1-4CC4-4CB2-B8DC-4CF879B85AD0}" name="At-risk band" dataDxfId="37"/>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MonthlyData" displayName="MonthlyData" ref="A4:J204" headerRowDxfId="36" dataDxfId="35" totalsRowDxfId="34">
  <autoFilter ref="A4:J204" xr:uid="{00000000-0009-0000-0100-000002000000}"/>
  <tableColumns count="10">
    <tableColumn id="1" xr3:uid="{00000000-0010-0000-0100-000001000000}" name="Month" dataDxfId="33"/>
    <tableColumn id="2" xr3:uid="{00000000-0010-0000-0100-000002000000}" name="Measure ID" dataDxfId="32"/>
    <tableColumn id="3" xr3:uid="{00000000-0010-0000-0100-000003000000}" name="Value" dataDxfId="31"/>
    <tableColumn id="4" xr3:uid="{00000000-0010-0000-0100-000004000000}" name="Measure" dataDxfId="30">
      <calculatedColumnFormula>IF(MonthlyData[[#This Row],[Measure ID]]="","",IFERROR(INDEX(MeasureDictionary[Measure],MATCH(MonthlyData[[#This Row],[Measure ID]],MeasureDictionary[ID],0)),""))</calculatedColumnFormula>
    </tableColumn>
    <tableColumn id="5" xr3:uid="{00000000-0010-0000-0100-000005000000}" name="Target" dataDxfId="29">
      <calculatedColumnFormula>IF(MonthlyData[[#This Row],[Measure ID]]="","",IFERROR(IF(INDEX(MeasureDictionary[Target],MATCH(MonthlyData[[#This Row],[Measure ID]],MeasureDictionary[ID],0))="","",INDEX(MeasureDictionary[Target],MATCH(MonthlyData[[#This Row],[Measure ID]],MeasureDictionary[ID],0))),""))</calculatedColumnFormula>
    </tableColumn>
    <tableColumn id="6" xr3:uid="{00000000-0010-0000-0100-000006000000}" name="Better is" dataDxfId="28">
      <calculatedColumnFormula>IF(MonthlyData[[#This Row],[Measure ID]]="","",IFERROR(IF(INDEX(MeasureDictionary[Better is],MATCH(MonthlyData[[#This Row],[Measure ID]],MeasureDictionary[ID],0))="","",INDEX(MeasureDictionary[Better is],MATCH(MonthlyData[[#This Row],[Measure ID]],MeasureDictionary[ID],0))),""))</calculatedColumnFormula>
    </tableColumn>
    <tableColumn id="7" xr3:uid="{875BEDF8-F582-47F9-B4BA-C83559F50256}" name="At-risk band" dataDxfId="27">
      <calculatedColumnFormula>IF(MonthlyData[[#This Row],[Measure ID]]="","",IFERROR(IF(INDEX(MeasureDictionary[At-risk band],MATCH(MonthlyData[[#This Row],[Measure ID]],MeasureDictionary[ID],0))="",DefaultBand,INDEX(MeasureDictionary[At-risk band],MATCH(MonthlyData[[#This Row],[Measure ID]],MeasureDictionary[ID],0))),""))</calculatedColumnFormula>
    </tableColumn>
    <tableColumn id="8" xr3:uid="{ECEA064C-A25B-4495-9015-A03AC42AEDCC}" name="Variance vs target" dataDxfId="26">
      <calculatedColumnFormula>IF(AND(ISNUMBER(MonthlyData[[#This Row],[Value]]),ISNUMBER(MonthlyData[[#This Row],[Target]])),IF(MonthlyData[[#This Row],[Target]]=0,"",(MonthlyData[[#This Row],[Value]]-MonthlyData[[#This Row],[Target]])/MonthlyData[[#This Row],[Target]]),"")</calculatedColumnFormula>
    </tableColumn>
    <tableColumn id="9" xr3:uid="{C06F0772-3FC5-4EAC-B7BA-03F4D16347A8}" name="Status" dataDxfId="25">
      <calculatedColumnFormula>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calculatedColumnFormula>
    </tableColumn>
    <tableColumn id="10" xr3:uid="{48771BD5-32E7-44C2-8697-81D92F60DB0F}" name="Data check" dataDxfId="24">
      <calculatedColumnFormula>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F5445E1-947A-4E8F-B5EC-1D54FA393715}">
  <we:reference id="wa200010725" version="1.0.0.1" store="en-US" storeType="OMEX"/>
  <we:alternateReferences>
    <we:reference id="WA200010725" version="1.0.0.1" store="" storeType="OMEX"/>
  </we:alternateReferences>
  <we:properties>
    <we:property name="claude.fileId" value="&quot;adda0ffe-f14c-4c4b-ab39-7d458f27fab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F7F7F"/>
    <pageSetUpPr fitToPage="1"/>
  </sheetPr>
  <dimension ref="A1:D40"/>
  <sheetViews>
    <sheetView showGridLines="0" tabSelected="1" zoomScale="70" zoomScaleNormal="70" workbookViewId="0"/>
  </sheetViews>
  <sheetFormatPr defaultRowHeight="15" x14ac:dyDescent="0.25"/>
  <cols>
    <col min="1" max="1" width="2.42578125" customWidth="1"/>
    <col min="2" max="2" width="30.7109375" customWidth="1"/>
    <col min="3" max="3" width="112.140625" customWidth="1"/>
    <col min="4" max="4" width="16.5703125" customWidth="1"/>
  </cols>
  <sheetData>
    <row r="1" spans="1:4" ht="42" customHeight="1" x14ac:dyDescent="0.25">
      <c r="A1" s="37"/>
      <c r="B1" s="37" t="s">
        <v>70</v>
      </c>
      <c r="C1" s="37"/>
      <c r="D1" s="37"/>
    </row>
    <row r="2" spans="1:4" ht="21.95" customHeight="1" x14ac:dyDescent="0.25">
      <c r="A2" s="66"/>
      <c r="B2" s="66" t="s">
        <v>84</v>
      </c>
      <c r="C2" s="66"/>
      <c r="D2" s="66"/>
    </row>
    <row r="3" spans="1:4" ht="8.1" customHeight="1" x14ac:dyDescent="0.25">
      <c r="A3" s="65"/>
      <c r="B3" s="65"/>
      <c r="C3" s="65"/>
      <c r="D3" s="65"/>
    </row>
    <row r="4" spans="1:4" ht="24" customHeight="1" x14ac:dyDescent="0.25">
      <c r="A4" s="41"/>
      <c r="B4" s="41" t="s">
        <v>85</v>
      </c>
      <c r="C4" s="41"/>
      <c r="D4" s="41"/>
    </row>
    <row r="5" spans="1:4" ht="44.1" customHeight="1" x14ac:dyDescent="0.25">
      <c r="A5" s="65"/>
      <c r="B5" s="85" t="s">
        <v>86</v>
      </c>
      <c r="C5" s="85"/>
      <c r="D5" s="85"/>
    </row>
    <row r="6" spans="1:4" ht="8.1" customHeight="1" x14ac:dyDescent="0.25">
      <c r="A6" s="65"/>
      <c r="B6" s="65"/>
      <c r="C6" s="65"/>
      <c r="D6" s="65"/>
    </row>
    <row r="7" spans="1:4" ht="24" customHeight="1" x14ac:dyDescent="0.25">
      <c r="A7" s="41"/>
      <c r="B7" s="41" t="s">
        <v>87</v>
      </c>
      <c r="C7" s="41"/>
      <c r="D7" s="41"/>
    </row>
    <row r="8" spans="1:4" ht="36" customHeight="1" x14ac:dyDescent="0.25">
      <c r="A8" s="65"/>
      <c r="B8" s="68" t="s">
        <v>88</v>
      </c>
      <c r="C8" s="67" t="s">
        <v>89</v>
      </c>
      <c r="D8" s="69" t="s">
        <v>90</v>
      </c>
    </row>
    <row r="9" spans="1:4" ht="36" customHeight="1" x14ac:dyDescent="0.25">
      <c r="A9" s="65"/>
      <c r="B9" s="73" t="s">
        <v>91</v>
      </c>
      <c r="C9" s="74" t="s">
        <v>92</v>
      </c>
      <c r="D9" s="75" t="s">
        <v>90</v>
      </c>
    </row>
    <row r="10" spans="1:4" ht="36" customHeight="1" x14ac:dyDescent="0.25">
      <c r="A10" s="65"/>
      <c r="B10" s="70" t="s">
        <v>93</v>
      </c>
      <c r="C10" s="71" t="s">
        <v>94</v>
      </c>
      <c r="D10" s="72" t="s">
        <v>90</v>
      </c>
    </row>
    <row r="11" spans="1:4" ht="8.1" customHeight="1" x14ac:dyDescent="0.25">
      <c r="A11" s="65"/>
      <c r="B11" s="65"/>
      <c r="C11" s="65"/>
      <c r="D11" s="65"/>
    </row>
    <row r="12" spans="1:4" ht="24" customHeight="1" thickBot="1" x14ac:dyDescent="0.3">
      <c r="A12" s="41"/>
      <c r="B12" s="41" t="s">
        <v>95</v>
      </c>
      <c r="C12" s="41"/>
      <c r="D12" s="41"/>
    </row>
    <row r="13" spans="1:4" ht="24" customHeight="1" thickBot="1" x14ac:dyDescent="0.3">
      <c r="A13" s="65"/>
      <c r="B13" s="76" t="s">
        <v>96</v>
      </c>
      <c r="C13" s="67" t="s">
        <v>97</v>
      </c>
      <c r="D13" s="65"/>
    </row>
    <row r="14" spans="1:4" ht="24" customHeight="1" thickBot="1" x14ac:dyDescent="0.3">
      <c r="A14" s="65"/>
      <c r="B14" s="77" t="s">
        <v>98</v>
      </c>
      <c r="C14" s="67" t="s">
        <v>99</v>
      </c>
      <c r="D14" s="65"/>
    </row>
    <row r="15" spans="1:4" ht="24" customHeight="1" thickBot="1" x14ac:dyDescent="0.3">
      <c r="A15" s="65"/>
      <c r="B15" s="78" t="s">
        <v>62</v>
      </c>
      <c r="C15" s="67" t="s">
        <v>100</v>
      </c>
      <c r="D15" s="65"/>
    </row>
    <row r="16" spans="1:4" ht="33.950000000000003" customHeight="1" thickBot="1" x14ac:dyDescent="0.3">
      <c r="A16" s="65"/>
      <c r="B16" s="79" t="s">
        <v>63</v>
      </c>
      <c r="C16" s="67" t="s">
        <v>101</v>
      </c>
      <c r="D16" s="65"/>
    </row>
    <row r="17" spans="1:4" ht="24" customHeight="1" thickBot="1" x14ac:dyDescent="0.3">
      <c r="A17" s="65"/>
      <c r="B17" s="80" t="s">
        <v>64</v>
      </c>
      <c r="C17" s="67" t="s">
        <v>102</v>
      </c>
      <c r="D17" s="65"/>
    </row>
    <row r="18" spans="1:4" ht="8.1" customHeight="1" x14ac:dyDescent="0.25">
      <c r="A18" s="65"/>
      <c r="B18" s="65"/>
      <c r="C18" s="65"/>
      <c r="D18" s="65"/>
    </row>
    <row r="19" spans="1:4" ht="24" customHeight="1" x14ac:dyDescent="0.25">
      <c r="A19" s="41"/>
      <c r="B19" s="41" t="s">
        <v>103</v>
      </c>
      <c r="C19" s="41"/>
      <c r="D19" s="41"/>
    </row>
    <row r="20" spans="1:4" ht="33.950000000000003" customHeight="1" x14ac:dyDescent="0.25">
      <c r="A20" s="65"/>
      <c r="B20" s="84" t="s">
        <v>105</v>
      </c>
      <c r="C20" s="84"/>
      <c r="D20" s="84"/>
    </row>
    <row r="21" spans="1:4" ht="21.95" customHeight="1" x14ac:dyDescent="0.25">
      <c r="A21" s="65"/>
      <c r="B21" s="84" t="s">
        <v>106</v>
      </c>
      <c r="C21" s="84"/>
      <c r="D21" s="84"/>
    </row>
    <row r="22" spans="1:4" ht="33.950000000000003" customHeight="1" x14ac:dyDescent="0.25">
      <c r="A22" s="65"/>
      <c r="B22" s="84" t="s">
        <v>107</v>
      </c>
      <c r="C22" s="84"/>
      <c r="D22" s="84"/>
    </row>
    <row r="23" spans="1:4" ht="33.950000000000003" customHeight="1" x14ac:dyDescent="0.25">
      <c r="A23" s="65"/>
      <c r="B23" s="84" t="s">
        <v>108</v>
      </c>
      <c r="C23" s="84"/>
      <c r="D23" s="84"/>
    </row>
    <row r="24" spans="1:4" ht="21.95" customHeight="1" x14ac:dyDescent="0.25">
      <c r="A24" s="65"/>
      <c r="B24" s="84" t="s">
        <v>109</v>
      </c>
      <c r="C24" s="84"/>
      <c r="D24" s="84"/>
    </row>
    <row r="25" spans="1:4" ht="8.1" customHeight="1" x14ac:dyDescent="0.25">
      <c r="A25" s="65"/>
      <c r="B25" s="65"/>
      <c r="C25" s="65"/>
      <c r="D25" s="65"/>
    </row>
    <row r="26" spans="1:4" ht="24" customHeight="1" x14ac:dyDescent="0.25">
      <c r="A26" s="41"/>
      <c r="B26" s="41" t="s">
        <v>104</v>
      </c>
      <c r="C26" s="41"/>
      <c r="D26" s="41"/>
    </row>
    <row r="27" spans="1:4" ht="57.95" customHeight="1" x14ac:dyDescent="0.25">
      <c r="A27" s="65"/>
      <c r="B27" s="81" t="s">
        <v>0</v>
      </c>
      <c r="C27" s="82"/>
      <c r="D27" s="83"/>
    </row>
    <row r="28" spans="1:4" x14ac:dyDescent="0.25">
      <c r="A28" s="65"/>
      <c r="B28" s="65"/>
      <c r="C28" s="65"/>
      <c r="D28" s="65"/>
    </row>
    <row r="29" spans="1:4" x14ac:dyDescent="0.25">
      <c r="A29" s="65"/>
      <c r="B29" s="65"/>
      <c r="C29" s="65"/>
      <c r="D29" s="65"/>
    </row>
    <row r="30" spans="1:4" x14ac:dyDescent="0.25">
      <c r="A30" s="65"/>
      <c r="B30" s="65"/>
      <c r="C30" s="65"/>
      <c r="D30" s="65"/>
    </row>
    <row r="31" spans="1:4" x14ac:dyDescent="0.25">
      <c r="A31" s="65"/>
      <c r="B31" s="65"/>
      <c r="C31" s="65"/>
      <c r="D31" s="65"/>
    </row>
    <row r="32" spans="1:4" x14ac:dyDescent="0.25">
      <c r="A32" s="65"/>
      <c r="B32" s="65"/>
      <c r="C32" s="65"/>
      <c r="D32" s="65"/>
    </row>
    <row r="33" spans="1:4" x14ac:dyDescent="0.25">
      <c r="A33" s="65"/>
      <c r="B33" s="65"/>
      <c r="C33" s="65"/>
      <c r="D33" s="65"/>
    </row>
    <row r="34" spans="1:4" x14ac:dyDescent="0.25">
      <c r="A34" s="65"/>
      <c r="B34" s="65"/>
      <c r="C34" s="65"/>
      <c r="D34" s="65"/>
    </row>
    <row r="35" spans="1:4" x14ac:dyDescent="0.25">
      <c r="A35" s="65"/>
      <c r="B35" s="65"/>
      <c r="C35" s="65"/>
      <c r="D35" s="65"/>
    </row>
    <row r="36" spans="1:4" x14ac:dyDescent="0.25">
      <c r="A36" s="65"/>
      <c r="B36" s="65"/>
      <c r="C36" s="65"/>
      <c r="D36" s="65"/>
    </row>
    <row r="37" spans="1:4" x14ac:dyDescent="0.25">
      <c r="A37" s="65"/>
      <c r="B37" s="65"/>
      <c r="C37" s="65"/>
      <c r="D37" s="65"/>
    </row>
    <row r="38" spans="1:4" x14ac:dyDescent="0.25">
      <c r="A38" s="65"/>
      <c r="B38" s="65"/>
      <c r="C38" s="65"/>
      <c r="D38" s="65"/>
    </row>
    <row r="39" spans="1:4" x14ac:dyDescent="0.25">
      <c r="A39" s="65"/>
      <c r="B39" s="65"/>
      <c r="C39" s="65"/>
      <c r="D39" s="65"/>
    </row>
    <row r="40" spans="1:4" x14ac:dyDescent="0.25">
      <c r="A40" s="65"/>
      <c r="B40" s="65"/>
      <c r="C40" s="65"/>
      <c r="D40" s="65"/>
    </row>
  </sheetData>
  <mergeCells count="7">
    <mergeCell ref="B5:D5"/>
    <mergeCell ref="B27:D27"/>
    <mergeCell ref="B20:D20"/>
    <mergeCell ref="B21:D21"/>
    <mergeCell ref="B22:D22"/>
    <mergeCell ref="B23:D23"/>
    <mergeCell ref="B24:D24"/>
  </mergeCells>
  <hyperlinks>
    <hyperlink ref="D8" location="'Measure Dictionary'!A1" tooltip="Go to Measure Dictionary" display="Open  ▸" xr:uid="{7BB591E6-BE53-4272-85C1-F7B48AE01444}"/>
    <hyperlink ref="D9" location="'Monthly Data'!A1" tooltip="Go to Monthly Data" display="Open  ▸" xr:uid="{0B69A929-3852-4CC5-A824-2709432ADB21}"/>
    <hyperlink ref="D10" location="'Dashboard'!A1" tooltip="Go to Dashboard" display="Open  ▸" xr:uid="{740085E7-241D-4AA2-A421-A973595F356E}"/>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F9000"/>
    <pageSetUpPr fitToPage="1"/>
  </sheetPr>
  <dimension ref="A1:K24"/>
  <sheetViews>
    <sheetView showGridLines="0" workbookViewId="0">
      <pane ySplit="4" topLeftCell="A5" activePane="bottomLeft" state="frozen"/>
      <selection pane="bottomLeft"/>
    </sheetView>
  </sheetViews>
  <sheetFormatPr defaultRowHeight="15" x14ac:dyDescent="0.25"/>
  <cols>
    <col min="1" max="1" width="8.28515625" customWidth="1"/>
    <col min="2" max="2" width="37.85546875" customWidth="1"/>
    <col min="3" max="3" width="14.140625" customWidth="1"/>
    <col min="4" max="4" width="59" customWidth="1"/>
    <col min="5" max="6" width="21.28515625" customWidth="1"/>
    <col min="7" max="7" width="14.140625" customWidth="1"/>
    <col min="8" max="8" width="9.42578125" customWidth="1"/>
    <col min="9" max="9" width="11.85546875" customWidth="1"/>
    <col min="10" max="10" width="13" customWidth="1"/>
    <col min="11" max="11" width="14.140625" customWidth="1"/>
  </cols>
  <sheetData>
    <row r="1" spans="1:11" ht="36" customHeight="1" x14ac:dyDescent="0.25">
      <c r="A1" s="3" t="s">
        <v>1</v>
      </c>
      <c r="B1" s="2"/>
      <c r="C1" s="2"/>
      <c r="D1" s="2"/>
      <c r="E1" s="2"/>
      <c r="F1" s="2"/>
      <c r="G1" s="2"/>
      <c r="H1" s="2"/>
      <c r="I1" s="2"/>
      <c r="J1" s="2"/>
      <c r="K1" s="2"/>
    </row>
    <row r="2" spans="1:11" ht="18" customHeight="1" x14ac:dyDescent="0.25">
      <c r="A2" s="4" t="s">
        <v>49</v>
      </c>
      <c r="B2" s="1"/>
      <c r="C2" s="1"/>
      <c r="D2" s="1"/>
      <c r="E2" s="1"/>
      <c r="F2" s="1"/>
      <c r="G2" s="1"/>
      <c r="H2" s="1"/>
      <c r="I2" s="1"/>
      <c r="J2" s="1"/>
      <c r="K2" s="1"/>
    </row>
    <row r="3" spans="1:11" ht="21.95" customHeight="1" x14ac:dyDescent="0.25">
      <c r="A3" s="5" t="s">
        <v>51</v>
      </c>
      <c r="B3" s="6"/>
      <c r="C3" s="6"/>
      <c r="D3" s="6"/>
      <c r="E3" s="6"/>
      <c r="F3" s="6"/>
      <c r="G3" s="6"/>
      <c r="H3" s="6"/>
      <c r="I3" s="6"/>
      <c r="J3" s="7" t="s">
        <v>50</v>
      </c>
      <c r="K3" s="8">
        <v>0.05</v>
      </c>
    </row>
    <row r="4" spans="1:11" ht="33.950000000000003" customHeight="1" x14ac:dyDescent="0.25">
      <c r="A4" s="9" t="s">
        <v>2</v>
      </c>
      <c r="B4" s="10" t="s">
        <v>3</v>
      </c>
      <c r="C4" s="9" t="s">
        <v>37</v>
      </c>
      <c r="D4" s="10" t="s">
        <v>4</v>
      </c>
      <c r="E4" s="10" t="s">
        <v>5</v>
      </c>
      <c r="F4" s="10" t="s">
        <v>6</v>
      </c>
      <c r="G4" s="9" t="s">
        <v>7</v>
      </c>
      <c r="H4" s="9" t="s">
        <v>38</v>
      </c>
      <c r="I4" s="9" t="s">
        <v>8</v>
      </c>
      <c r="J4" s="9" t="s">
        <v>9</v>
      </c>
      <c r="K4" s="9" t="s">
        <v>39</v>
      </c>
    </row>
    <row r="5" spans="1:11" ht="27.95" customHeight="1" x14ac:dyDescent="0.25">
      <c r="A5" s="15" t="s">
        <v>10</v>
      </c>
      <c r="B5" s="11" t="s">
        <v>11</v>
      </c>
      <c r="C5" s="13" t="s">
        <v>40</v>
      </c>
      <c r="D5" s="11" t="s">
        <v>12</v>
      </c>
      <c r="E5" s="11" t="s">
        <v>13</v>
      </c>
      <c r="F5" s="11" t="s">
        <v>14</v>
      </c>
      <c r="G5" s="13" t="s">
        <v>15</v>
      </c>
      <c r="H5" s="13" t="s">
        <v>41</v>
      </c>
      <c r="I5" s="17">
        <v>16</v>
      </c>
      <c r="J5" s="13" t="s">
        <v>16</v>
      </c>
      <c r="K5" s="19"/>
    </row>
    <row r="6" spans="1:11" ht="27.95" customHeight="1" x14ac:dyDescent="0.25">
      <c r="A6" s="16" t="s">
        <v>17</v>
      </c>
      <c r="B6" s="12" t="s">
        <v>42</v>
      </c>
      <c r="C6" s="14" t="s">
        <v>43</v>
      </c>
      <c r="D6" s="12" t="s">
        <v>18</v>
      </c>
      <c r="E6" s="12" t="s">
        <v>13</v>
      </c>
      <c r="F6" s="12" t="s">
        <v>19</v>
      </c>
      <c r="G6" s="14" t="s">
        <v>15</v>
      </c>
      <c r="H6" s="14" t="s">
        <v>44</v>
      </c>
      <c r="I6" s="18">
        <v>85</v>
      </c>
      <c r="J6" s="14" t="s">
        <v>20</v>
      </c>
      <c r="K6" s="20"/>
    </row>
    <row r="7" spans="1:11" ht="27.95" customHeight="1" x14ac:dyDescent="0.25">
      <c r="A7" s="16" t="s">
        <v>21</v>
      </c>
      <c r="B7" s="12" t="s">
        <v>45</v>
      </c>
      <c r="C7" s="14" t="s">
        <v>46</v>
      </c>
      <c r="D7" s="12" t="s">
        <v>22</v>
      </c>
      <c r="E7" s="12" t="s">
        <v>23</v>
      </c>
      <c r="F7" s="12" t="s">
        <v>24</v>
      </c>
      <c r="G7" s="14" t="s">
        <v>15</v>
      </c>
      <c r="H7" s="14" t="s">
        <v>47</v>
      </c>
      <c r="I7" s="18">
        <v>250</v>
      </c>
      <c r="J7" s="14" t="s">
        <v>16</v>
      </c>
      <c r="K7" s="20"/>
    </row>
    <row r="8" spans="1:11" ht="27.95" customHeight="1" x14ac:dyDescent="0.25">
      <c r="A8" s="16" t="s">
        <v>25</v>
      </c>
      <c r="B8" s="12" t="s">
        <v>48</v>
      </c>
      <c r="C8" s="14" t="s">
        <v>43</v>
      </c>
      <c r="D8" s="12" t="s">
        <v>26</v>
      </c>
      <c r="E8" s="12" t="s">
        <v>27</v>
      </c>
      <c r="F8" s="12" t="s">
        <v>28</v>
      </c>
      <c r="G8" s="14" t="s">
        <v>15</v>
      </c>
      <c r="H8" s="14" t="s">
        <v>44</v>
      </c>
      <c r="I8" s="18">
        <v>85</v>
      </c>
      <c r="J8" s="14" t="s">
        <v>20</v>
      </c>
      <c r="K8" s="20"/>
    </row>
    <row r="9" spans="1:11" ht="27.95" customHeight="1" x14ac:dyDescent="0.25">
      <c r="A9" s="16"/>
      <c r="B9" s="12"/>
      <c r="C9" s="14"/>
      <c r="D9" s="12"/>
      <c r="E9" s="12"/>
      <c r="F9" s="12"/>
      <c r="G9" s="14"/>
      <c r="H9" s="14"/>
      <c r="I9" s="18"/>
      <c r="J9" s="14"/>
      <c r="K9" s="20"/>
    </row>
    <row r="10" spans="1:11" ht="27.95" customHeight="1" x14ac:dyDescent="0.25">
      <c r="A10" s="16"/>
      <c r="B10" s="12"/>
      <c r="C10" s="14"/>
      <c r="D10" s="12"/>
      <c r="E10" s="12"/>
      <c r="F10" s="12"/>
      <c r="G10" s="14"/>
      <c r="H10" s="14"/>
      <c r="I10" s="18"/>
      <c r="J10" s="14"/>
      <c r="K10" s="20"/>
    </row>
    <row r="11" spans="1:11" ht="27.95" customHeight="1" x14ac:dyDescent="0.25">
      <c r="A11" s="16"/>
      <c r="B11" s="12"/>
      <c r="C11" s="14"/>
      <c r="D11" s="12"/>
      <c r="E11" s="12"/>
      <c r="F11" s="12"/>
      <c r="G11" s="14"/>
      <c r="H11" s="14"/>
      <c r="I11" s="18"/>
      <c r="J11" s="14"/>
      <c r="K11" s="20"/>
    </row>
    <row r="12" spans="1:11" ht="27.95" customHeight="1" x14ac:dyDescent="0.25">
      <c r="A12" s="16"/>
      <c r="B12" s="12"/>
      <c r="C12" s="14"/>
      <c r="D12" s="12"/>
      <c r="E12" s="12"/>
      <c r="F12" s="12"/>
      <c r="G12" s="14"/>
      <c r="H12" s="14"/>
      <c r="I12" s="18"/>
      <c r="J12" s="14"/>
      <c r="K12" s="20"/>
    </row>
    <row r="13" spans="1:11" ht="27.95" customHeight="1" x14ac:dyDescent="0.25">
      <c r="A13" s="16"/>
      <c r="B13" s="12"/>
      <c r="C13" s="14"/>
      <c r="D13" s="12"/>
      <c r="E13" s="12"/>
      <c r="F13" s="12"/>
      <c r="G13" s="14"/>
      <c r="H13" s="14"/>
      <c r="I13" s="18"/>
      <c r="J13" s="14"/>
      <c r="K13" s="20"/>
    </row>
    <row r="14" spans="1:11" ht="27.95" customHeight="1" x14ac:dyDescent="0.25">
      <c r="A14" s="16"/>
      <c r="B14" s="12"/>
      <c r="C14" s="14"/>
      <c r="D14" s="12"/>
      <c r="E14" s="12"/>
      <c r="F14" s="12"/>
      <c r="G14" s="14"/>
      <c r="H14" s="14"/>
      <c r="I14" s="18"/>
      <c r="J14" s="14"/>
      <c r="K14" s="20"/>
    </row>
    <row r="15" spans="1:11" ht="27.95" customHeight="1" x14ac:dyDescent="0.25">
      <c r="A15" s="16"/>
      <c r="B15" s="12"/>
      <c r="C15" s="14"/>
      <c r="D15" s="12"/>
      <c r="E15" s="12"/>
      <c r="F15" s="12"/>
      <c r="G15" s="14"/>
      <c r="H15" s="14"/>
      <c r="I15" s="18"/>
      <c r="J15" s="14"/>
      <c r="K15" s="20"/>
    </row>
    <row r="16" spans="1:11" ht="27.95" customHeight="1" x14ac:dyDescent="0.25">
      <c r="A16" s="16"/>
      <c r="B16" s="12"/>
      <c r="C16" s="14"/>
      <c r="D16" s="12"/>
      <c r="E16" s="12"/>
      <c r="F16" s="12"/>
      <c r="G16" s="14"/>
      <c r="H16" s="14"/>
      <c r="I16" s="18"/>
      <c r="J16" s="14"/>
      <c r="K16" s="20"/>
    </row>
    <row r="17" spans="1:11" ht="27.95" customHeight="1" x14ac:dyDescent="0.25">
      <c r="A17" s="16"/>
      <c r="B17" s="12"/>
      <c r="C17" s="14"/>
      <c r="D17" s="12"/>
      <c r="E17" s="12"/>
      <c r="F17" s="12"/>
      <c r="G17" s="14"/>
      <c r="H17" s="14"/>
      <c r="I17" s="18"/>
      <c r="J17" s="14"/>
      <c r="K17" s="20"/>
    </row>
    <row r="18" spans="1:11" ht="27.95" customHeight="1" x14ac:dyDescent="0.25">
      <c r="A18" s="16"/>
      <c r="B18" s="12"/>
      <c r="C18" s="14"/>
      <c r="D18" s="12"/>
      <c r="E18" s="12"/>
      <c r="F18" s="12"/>
      <c r="G18" s="14"/>
      <c r="H18" s="14"/>
      <c r="I18" s="18"/>
      <c r="J18" s="14"/>
      <c r="K18" s="20"/>
    </row>
    <row r="19" spans="1:11" ht="27.95" customHeight="1" x14ac:dyDescent="0.25">
      <c r="A19" s="16"/>
      <c r="B19" s="12"/>
      <c r="C19" s="14"/>
      <c r="D19" s="12"/>
      <c r="E19" s="12"/>
      <c r="F19" s="12"/>
      <c r="G19" s="14"/>
      <c r="H19" s="14"/>
      <c r="I19" s="18"/>
      <c r="J19" s="14"/>
      <c r="K19" s="20"/>
    </row>
    <row r="20" spans="1:11" ht="27.95" customHeight="1" x14ac:dyDescent="0.25">
      <c r="A20" s="16"/>
      <c r="B20" s="12"/>
      <c r="C20" s="14"/>
      <c r="D20" s="12"/>
      <c r="E20" s="12"/>
      <c r="F20" s="12"/>
      <c r="G20" s="14"/>
      <c r="H20" s="14"/>
      <c r="I20" s="18"/>
      <c r="J20" s="14"/>
      <c r="K20" s="20"/>
    </row>
    <row r="21" spans="1:11" ht="27.95" customHeight="1" x14ac:dyDescent="0.25">
      <c r="A21" s="16"/>
      <c r="B21" s="12"/>
      <c r="C21" s="14"/>
      <c r="D21" s="12"/>
      <c r="E21" s="12"/>
      <c r="F21" s="12"/>
      <c r="G21" s="14"/>
      <c r="H21" s="14"/>
      <c r="I21" s="18"/>
      <c r="J21" s="14"/>
      <c r="K21" s="20"/>
    </row>
    <row r="22" spans="1:11" ht="27.95" customHeight="1" x14ac:dyDescent="0.25">
      <c r="A22" s="16"/>
      <c r="B22" s="12"/>
      <c r="C22" s="14"/>
      <c r="D22" s="12"/>
      <c r="E22" s="12"/>
      <c r="F22" s="12"/>
      <c r="G22" s="14"/>
      <c r="H22" s="14"/>
      <c r="I22" s="18"/>
      <c r="J22" s="14"/>
      <c r="K22" s="20"/>
    </row>
    <row r="23" spans="1:11" ht="27.95" customHeight="1" x14ac:dyDescent="0.25">
      <c r="A23" s="16"/>
      <c r="B23" s="12"/>
      <c r="C23" s="14"/>
      <c r="D23" s="12"/>
      <c r="E23" s="12"/>
      <c r="F23" s="12"/>
      <c r="G23" s="14"/>
      <c r="H23" s="14"/>
      <c r="I23" s="18"/>
      <c r="J23" s="14"/>
      <c r="K23" s="20"/>
    </row>
    <row r="24" spans="1:11" ht="27.95" customHeight="1" x14ac:dyDescent="0.25">
      <c r="A24" s="16"/>
      <c r="B24" s="12"/>
      <c r="C24" s="14"/>
      <c r="D24" s="12"/>
      <c r="E24" s="12"/>
      <c r="F24" s="12"/>
      <c r="G24" s="14"/>
      <c r="H24" s="14"/>
      <c r="I24" s="18"/>
      <c r="J24" s="14"/>
      <c r="K24" s="20"/>
    </row>
  </sheetData>
  <phoneticPr fontId="1" type="noConversion"/>
  <conditionalFormatting sqref="A5:A24">
    <cfRule type="expression" dxfId="23" priority="1">
      <formula>AND($A5&lt;&gt;"",COUNTIF($A$5:$A$24,$A5)&gt;1)</formula>
    </cfRule>
  </conditionalFormatting>
  <conditionalFormatting sqref="B5:B24">
    <cfRule type="expression" dxfId="22" priority="2">
      <formula>AND($A5&lt;&gt;"",B5="")</formula>
    </cfRule>
  </conditionalFormatting>
  <conditionalFormatting sqref="H5:H24">
    <cfRule type="expression" dxfId="21" priority="5">
      <formula>AND($A5&lt;&gt;"",H5="")</formula>
    </cfRule>
  </conditionalFormatting>
  <conditionalFormatting sqref="I5:I24">
    <cfRule type="expression" dxfId="20" priority="3">
      <formula>AND($A5&lt;&gt;"",I5="")</formula>
    </cfRule>
  </conditionalFormatting>
  <conditionalFormatting sqref="J5:J24">
    <cfRule type="expression" dxfId="19" priority="4">
      <formula>AND($A5&lt;&gt;"",J5="")</formula>
    </cfRule>
  </conditionalFormatting>
  <dataValidations count="9">
    <dataValidation type="list" allowBlank="1" showErrorMessage="1" errorTitle="Invalid entry" error="Pick a value from the list." sqref="F5:F24" xr:uid="{00000000-0002-0000-0100-000001000000}">
      <formula1>"Weekly,Monthly,Quarterly,Annual"</formula1>
    </dataValidation>
    <dataValidation type="list" allowBlank="1" showInputMessage="1" showErrorMessage="1" errorTitle="Pick from the list" error="Choose a category from the list." sqref="C5:C24" xr:uid="{D439C2FD-F750-4A44-B72F-B4981A02AAE3}">
      <formula1>"Speed,Quality,Cost,Equity,Access,Other"</formula1>
    </dataValidation>
    <dataValidation type="list" allowBlank="1" showInputMessage="1" showErrorMessage="1" errorTitle="Pick from the list" error="Choose Monthly, Quarterly or Annual." sqref="G5:G24" xr:uid="{DA7014A8-1990-4B7C-A8E2-D669E9DF83DD}">
      <formula1>"Monthly,Quarterly,Annual"</formula1>
    </dataValidation>
    <dataValidation type="list" allowBlank="1" showInputMessage="1" showErrorMessage="1" errorTitle="Pick from the list" error="Choose a unit from the list." sqref="H5:H24" xr:uid="{F2426AA9-E07F-4E02-A378-69C6730A1BC4}">
      <formula1>"Days,Hours,%,$,Count,Score"</formula1>
    </dataValidation>
    <dataValidation type="list" allowBlank="1" showInputMessage="1" showErrorMessage="1" errorTitle="Pick from the list" error="Choose Higher or Lower." sqref="J5:J24" xr:uid="{4F466E3E-0623-4795-B028-9C199FE03152}">
      <formula1>"Higher,Lower"</formula1>
    </dataValidation>
    <dataValidation type="decimal" allowBlank="1" showInputMessage="1" showErrorMessage="1" errorTitle="Number needed" error="Enter the target as a number." sqref="I5:I24" xr:uid="{6B8640F1-D5B5-48BC-82EC-DE7F71DF7457}">
      <formula1>-1000000000</formula1>
      <formula2>1000000000</formula2>
    </dataValidation>
    <dataValidation type="decimal" allowBlank="1" showInputMessage="1" showErrorMessage="1" errorTitle="Percent needed" error="Enter a percentage between 0% and 100%." sqref="K3" xr:uid="{B4D1DBAA-BA13-4CA0-A33A-76D170008901}">
      <formula1>0</formula1>
      <formula2>1</formula2>
    </dataValidation>
    <dataValidation type="decimal" allowBlank="1" showInputMessage="1" showErrorMessage="1" errorTitle="Percent needed" error="Enter a percentage between 0% and 100%, or leave blank for the default." sqref="K5:K24" xr:uid="{54555306-E9D0-49AB-ACD8-550647926C07}">
      <formula1>0</formula1>
      <formula2>1</formula2>
    </dataValidation>
    <dataValidation type="custom" allowBlank="1" showInputMessage="1" showErrorMessage="1" errorTitle="ID must be unique" error="Each measure needs a unique ID (10 characters or fewer)." sqref="A5:A24" xr:uid="{EAB6C396-D6FF-482E-8ECE-45B69F6FD76B}">
      <formula1>AND(LEN(A5)&lt;=10,COUNTIF($A$5:$A$24,A5)=1)</formula1>
    </dataValidation>
  </dataValidations>
  <printOptions horizontalCentered="1"/>
  <pageMargins left="0.75" right="0.75" top="1" bottom="1" header="0.5" footer="0.5"/>
  <pageSetup paperSize="0" fitToHeight="0" orientation="landscape" horizontalDpi="0" verticalDpi="0" copies="0"/>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F9000"/>
    <pageSetUpPr fitToPage="1"/>
  </sheetPr>
  <dimension ref="A1:J204"/>
  <sheetViews>
    <sheetView showGridLines="0" workbookViewId="0">
      <pane ySplit="4" topLeftCell="A5" activePane="bottomLeft" state="frozen"/>
      <selection pane="bottomLeft"/>
    </sheetView>
  </sheetViews>
  <sheetFormatPr defaultRowHeight="15" x14ac:dyDescent="0.25"/>
  <cols>
    <col min="1" max="1" width="14.140625" customWidth="1"/>
    <col min="2" max="2" width="15.28515625" customWidth="1"/>
    <col min="3" max="3" width="11.85546875" customWidth="1"/>
    <col min="4" max="4" width="37.85546875" customWidth="1"/>
    <col min="5" max="7" width="11.85546875" customWidth="1"/>
    <col min="8" max="8" width="17.7109375" customWidth="1"/>
    <col min="9" max="9" width="13" customWidth="1"/>
    <col min="10" max="10" width="23.5703125" customWidth="1"/>
  </cols>
  <sheetData>
    <row r="1" spans="1:10" ht="36" customHeight="1" x14ac:dyDescent="0.25">
      <c r="A1" s="3" t="s">
        <v>29</v>
      </c>
      <c r="B1" s="2"/>
      <c r="C1" s="2"/>
      <c r="D1" s="2"/>
      <c r="E1" s="2"/>
      <c r="F1" s="2"/>
      <c r="G1" s="2"/>
      <c r="H1" s="2"/>
      <c r="I1" s="2"/>
      <c r="J1" s="2"/>
    </row>
    <row r="2" spans="1:10" x14ac:dyDescent="0.25">
      <c r="A2" s="4" t="s">
        <v>54</v>
      </c>
      <c r="B2" s="1"/>
      <c r="C2" s="1"/>
      <c r="D2" s="1"/>
      <c r="E2" s="1"/>
      <c r="F2" s="1"/>
      <c r="G2" s="1"/>
      <c r="H2" s="1"/>
      <c r="I2" s="1"/>
      <c r="J2" s="1"/>
    </row>
    <row r="3" spans="1:10" x14ac:dyDescent="0.25">
      <c r="A3" s="4" t="s">
        <v>55</v>
      </c>
      <c r="B3" s="1"/>
      <c r="C3" s="1"/>
      <c r="D3" s="1"/>
      <c r="E3" s="1"/>
      <c r="F3" s="1"/>
      <c r="G3" s="1"/>
      <c r="H3" s="1"/>
      <c r="I3" s="1"/>
      <c r="J3" s="1"/>
    </row>
    <row r="4" spans="1:10" ht="33.950000000000003" customHeight="1" x14ac:dyDescent="0.25">
      <c r="A4" s="9" t="s">
        <v>30</v>
      </c>
      <c r="B4" s="9" t="s">
        <v>31</v>
      </c>
      <c r="C4" s="9" t="s">
        <v>32</v>
      </c>
      <c r="D4" s="10" t="s">
        <v>3</v>
      </c>
      <c r="E4" s="9" t="s">
        <v>8</v>
      </c>
      <c r="F4" s="9" t="s">
        <v>9</v>
      </c>
      <c r="G4" s="9" t="s">
        <v>39</v>
      </c>
      <c r="H4" s="9" t="s">
        <v>52</v>
      </c>
      <c r="I4" s="9" t="s">
        <v>35</v>
      </c>
      <c r="J4" s="9" t="s">
        <v>53</v>
      </c>
    </row>
    <row r="5" spans="1:10" ht="18" customHeight="1" x14ac:dyDescent="0.25">
      <c r="A5" s="29">
        <v>46174</v>
      </c>
      <c r="B5" s="31" t="s">
        <v>10</v>
      </c>
      <c r="C5" s="23">
        <v>24</v>
      </c>
      <c r="D5" s="21" t="str">
        <f>IF(MonthlyData[[#This Row],[Measure ID]]="","",IFERROR(INDEX(MeasureDictionary[Measure],MATCH(MonthlyData[[#This Row],[Measure ID]],MeasureDictionary[ID],0)),""))</f>
        <v>Days from application to permit</v>
      </c>
      <c r="E5" s="25">
        <f>IF(MonthlyData[[#This Row],[Measure ID]]="","",IFERROR(IF(INDEX(MeasureDictionary[Target],MATCH(MonthlyData[[#This Row],[Measure ID]],MeasureDictionary[ID],0))="","",INDEX(MeasureDictionary[Target],MATCH(MonthlyData[[#This Row],[Measure ID]],MeasureDictionary[ID],0))),""))</f>
        <v>16</v>
      </c>
      <c r="F5" s="33" t="str">
        <f>IF(MonthlyData[[#This Row],[Measure ID]]="","",IFERROR(IF(INDEX(MeasureDictionary[Better is],MATCH(MonthlyData[[#This Row],[Measure ID]],MeasureDictionary[ID],0))="","",INDEX(MeasureDictionary[Better is],MATCH(MonthlyData[[#This Row],[Measure ID]],MeasureDictionary[ID],0))),""))</f>
        <v>Lower</v>
      </c>
      <c r="G5" s="35">
        <f>IF(MonthlyData[[#This Row],[Measure ID]]="","",IFERROR(IF(INDEX(MeasureDictionary[At-risk band],MATCH(MonthlyData[[#This Row],[Measure ID]],MeasureDictionary[ID],0))="",DefaultBand,INDEX(MeasureDictionary[At-risk band],MATCH(MonthlyData[[#This Row],[Measure ID]],MeasureDictionary[ID],0))),""))</f>
        <v>0.05</v>
      </c>
      <c r="H5" s="27">
        <f>IF(AND(ISNUMBER(MonthlyData[[#This Row],[Value]]),ISNUMBER(MonthlyData[[#This Row],[Target]])),IF(MonthlyData[[#This Row],[Target]]=0,"",(MonthlyData[[#This Row],[Value]]-MonthlyData[[#This Row],[Target]])/MonthlyData[[#This Row],[Target]]),"")</f>
        <v>0.5</v>
      </c>
      <c r="I5" s="33"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Not met</v>
      </c>
      <c r="J5" s="33"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6" spans="1:10" ht="18" customHeight="1" x14ac:dyDescent="0.25">
      <c r="A6" s="30">
        <v>46174</v>
      </c>
      <c r="B6" s="32" t="s">
        <v>17</v>
      </c>
      <c r="C6" s="24">
        <v>68</v>
      </c>
      <c r="D6" s="22" t="str">
        <f>IF(MonthlyData[[#This Row],[Measure ID]]="","",IFERROR(INDEX(MeasureDictionary[Measure],MATCH(MonthlyData[[#This Row],[Measure ID]],MeasureDictionary[ID],0)),""))</f>
        <v>First-time-complete rate</v>
      </c>
      <c r="E6" s="26">
        <f>IF(MonthlyData[[#This Row],[Measure ID]]="","",IFERROR(IF(INDEX(MeasureDictionary[Target],MATCH(MonthlyData[[#This Row],[Measure ID]],MeasureDictionary[ID],0))="","",INDEX(MeasureDictionary[Target],MATCH(MonthlyData[[#This Row],[Measure ID]],MeasureDictionary[ID],0))),""))</f>
        <v>85</v>
      </c>
      <c r="F6" s="34" t="str">
        <f>IF(MonthlyData[[#This Row],[Measure ID]]="","",IFERROR(IF(INDEX(MeasureDictionary[Better is],MATCH(MonthlyData[[#This Row],[Measure ID]],MeasureDictionary[ID],0))="","",INDEX(MeasureDictionary[Better is],MATCH(MonthlyData[[#This Row],[Measure ID]],MeasureDictionary[ID],0))),""))</f>
        <v>Higher</v>
      </c>
      <c r="G6" s="36">
        <f>IF(MonthlyData[[#This Row],[Measure ID]]="","",IFERROR(IF(INDEX(MeasureDictionary[At-risk band],MATCH(MonthlyData[[#This Row],[Measure ID]],MeasureDictionary[ID],0))="",DefaultBand,INDEX(MeasureDictionary[At-risk band],MATCH(MonthlyData[[#This Row],[Measure ID]],MeasureDictionary[ID],0))),""))</f>
        <v>0.05</v>
      </c>
      <c r="H6" s="28">
        <f>IF(AND(ISNUMBER(MonthlyData[[#This Row],[Value]]),ISNUMBER(MonthlyData[[#This Row],[Target]])),IF(MonthlyData[[#This Row],[Target]]=0,"",(MonthlyData[[#This Row],[Value]]-MonthlyData[[#This Row],[Target]])/MonthlyData[[#This Row],[Target]]),"")</f>
        <v>-0.2</v>
      </c>
      <c r="I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Not met</v>
      </c>
      <c r="J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7" spans="1:10" ht="18" customHeight="1" x14ac:dyDescent="0.25">
      <c r="A7" s="30">
        <v>46174</v>
      </c>
      <c r="B7" s="32" t="s">
        <v>21</v>
      </c>
      <c r="C7" s="24">
        <v>280</v>
      </c>
      <c r="D7" s="22" t="str">
        <f>IF(MonthlyData[[#This Row],[Measure ID]]="","",IFERROR(INDEX(MeasureDictionary[Measure],MATCH(MonthlyData[[#This Row],[Measure ID]],MeasureDictionary[ID],0)),""))</f>
        <v>Cost per permit</v>
      </c>
      <c r="E7" s="26">
        <f>IF(MonthlyData[[#This Row],[Measure ID]]="","",IFERROR(IF(INDEX(MeasureDictionary[Target],MATCH(MonthlyData[[#This Row],[Measure ID]],MeasureDictionary[ID],0))="","",INDEX(MeasureDictionary[Target],MATCH(MonthlyData[[#This Row],[Measure ID]],MeasureDictionary[ID],0))),""))</f>
        <v>250</v>
      </c>
      <c r="F7" s="34" t="str">
        <f>IF(MonthlyData[[#This Row],[Measure ID]]="","",IFERROR(IF(INDEX(MeasureDictionary[Better is],MATCH(MonthlyData[[#This Row],[Measure ID]],MeasureDictionary[ID],0))="","",INDEX(MeasureDictionary[Better is],MATCH(MonthlyData[[#This Row],[Measure ID]],MeasureDictionary[ID],0))),""))</f>
        <v>Lower</v>
      </c>
      <c r="G7" s="36">
        <f>IF(MonthlyData[[#This Row],[Measure ID]]="","",IFERROR(IF(INDEX(MeasureDictionary[At-risk band],MATCH(MonthlyData[[#This Row],[Measure ID]],MeasureDictionary[ID],0))="",DefaultBand,INDEX(MeasureDictionary[At-risk band],MATCH(MonthlyData[[#This Row],[Measure ID]],MeasureDictionary[ID],0))),""))</f>
        <v>0.05</v>
      </c>
      <c r="H7" s="28">
        <f>IF(AND(ISNUMBER(MonthlyData[[#This Row],[Value]]),ISNUMBER(MonthlyData[[#This Row],[Target]])),IF(MonthlyData[[#This Row],[Target]]=0,"",(MonthlyData[[#This Row],[Value]]-MonthlyData[[#This Row],[Target]])/MonthlyData[[#This Row],[Target]]),"")</f>
        <v>0.12</v>
      </c>
      <c r="I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Not met</v>
      </c>
      <c r="J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8" spans="1:10" ht="18" customHeight="1" x14ac:dyDescent="0.25">
      <c r="A8" s="30">
        <v>46174</v>
      </c>
      <c r="B8" s="32" t="s">
        <v>25</v>
      </c>
      <c r="C8" s="24">
        <v>76</v>
      </c>
      <c r="D8" s="22" t="str">
        <f>IF(MonthlyData[[#This Row],[Measure ID]]="","",IFERROR(INDEX(MeasureDictionary[Measure],MATCH(MonthlyData[[#This Row],[Measure ID]],MeasureDictionary[ID],0)),""))</f>
        <v>Applicant satisfaction</v>
      </c>
      <c r="E8" s="26">
        <f>IF(MonthlyData[[#This Row],[Measure ID]]="","",IFERROR(IF(INDEX(MeasureDictionary[Target],MATCH(MonthlyData[[#This Row],[Measure ID]],MeasureDictionary[ID],0))="","",INDEX(MeasureDictionary[Target],MATCH(MonthlyData[[#This Row],[Measure ID]],MeasureDictionary[ID],0))),""))</f>
        <v>85</v>
      </c>
      <c r="F8" s="34" t="str">
        <f>IF(MonthlyData[[#This Row],[Measure ID]]="","",IFERROR(IF(INDEX(MeasureDictionary[Better is],MATCH(MonthlyData[[#This Row],[Measure ID]],MeasureDictionary[ID],0))="","",INDEX(MeasureDictionary[Better is],MATCH(MonthlyData[[#This Row],[Measure ID]],MeasureDictionary[ID],0))),""))</f>
        <v>Higher</v>
      </c>
      <c r="G8" s="36">
        <f>IF(MonthlyData[[#This Row],[Measure ID]]="","",IFERROR(IF(INDEX(MeasureDictionary[At-risk band],MATCH(MonthlyData[[#This Row],[Measure ID]],MeasureDictionary[ID],0))="",DefaultBand,INDEX(MeasureDictionary[At-risk band],MATCH(MonthlyData[[#This Row],[Measure ID]],MeasureDictionary[ID],0))),""))</f>
        <v>0.05</v>
      </c>
      <c r="H8" s="28">
        <f>IF(AND(ISNUMBER(MonthlyData[[#This Row],[Value]]),ISNUMBER(MonthlyData[[#This Row],[Target]])),IF(MonthlyData[[#This Row],[Target]]=0,"",(MonthlyData[[#This Row],[Value]]-MonthlyData[[#This Row],[Target]])/MonthlyData[[#This Row],[Target]]),"")</f>
        <v>-0.10588235294117647</v>
      </c>
      <c r="I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Not met</v>
      </c>
      <c r="J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9" spans="1:10" ht="18" customHeight="1" x14ac:dyDescent="0.25">
      <c r="A9" s="30">
        <v>46204</v>
      </c>
      <c r="B9" s="32" t="s">
        <v>10</v>
      </c>
      <c r="C9" s="24">
        <v>23</v>
      </c>
      <c r="D9" s="22" t="str">
        <f>IF(MonthlyData[[#This Row],[Measure ID]]="","",IFERROR(INDEX(MeasureDictionary[Measure],MATCH(MonthlyData[[#This Row],[Measure ID]],MeasureDictionary[ID],0)),""))</f>
        <v>Days from application to permit</v>
      </c>
      <c r="E9" s="26">
        <f>IF(MonthlyData[[#This Row],[Measure ID]]="","",IFERROR(IF(INDEX(MeasureDictionary[Target],MATCH(MonthlyData[[#This Row],[Measure ID]],MeasureDictionary[ID],0))="","",INDEX(MeasureDictionary[Target],MATCH(MonthlyData[[#This Row],[Measure ID]],MeasureDictionary[ID],0))),""))</f>
        <v>16</v>
      </c>
      <c r="F9" s="34" t="str">
        <f>IF(MonthlyData[[#This Row],[Measure ID]]="","",IFERROR(IF(INDEX(MeasureDictionary[Better is],MATCH(MonthlyData[[#This Row],[Measure ID]],MeasureDictionary[ID],0))="","",INDEX(MeasureDictionary[Better is],MATCH(MonthlyData[[#This Row],[Measure ID]],MeasureDictionary[ID],0))),""))</f>
        <v>Lower</v>
      </c>
      <c r="G9" s="36">
        <f>IF(MonthlyData[[#This Row],[Measure ID]]="","",IFERROR(IF(INDEX(MeasureDictionary[At-risk band],MATCH(MonthlyData[[#This Row],[Measure ID]],MeasureDictionary[ID],0))="",DefaultBand,INDEX(MeasureDictionary[At-risk band],MATCH(MonthlyData[[#This Row],[Measure ID]],MeasureDictionary[ID],0))),""))</f>
        <v>0.05</v>
      </c>
      <c r="H9" s="28">
        <f>IF(AND(ISNUMBER(MonthlyData[[#This Row],[Value]]),ISNUMBER(MonthlyData[[#This Row],[Target]])),IF(MonthlyData[[#This Row],[Target]]=0,"",(MonthlyData[[#This Row],[Value]]-MonthlyData[[#This Row],[Target]])/MonthlyData[[#This Row],[Target]]),"")</f>
        <v>0.4375</v>
      </c>
      <c r="I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Not met</v>
      </c>
      <c r="J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10" spans="1:10" ht="18" customHeight="1" x14ac:dyDescent="0.25">
      <c r="A10" s="30">
        <v>46204</v>
      </c>
      <c r="B10" s="32" t="s">
        <v>17</v>
      </c>
      <c r="C10" s="24">
        <v>70</v>
      </c>
      <c r="D10" s="22" t="str">
        <f>IF(MonthlyData[[#This Row],[Measure ID]]="","",IFERROR(INDEX(MeasureDictionary[Measure],MATCH(MonthlyData[[#This Row],[Measure ID]],MeasureDictionary[ID],0)),""))</f>
        <v>First-time-complete rate</v>
      </c>
      <c r="E10" s="26">
        <f>IF(MonthlyData[[#This Row],[Measure ID]]="","",IFERROR(IF(INDEX(MeasureDictionary[Target],MATCH(MonthlyData[[#This Row],[Measure ID]],MeasureDictionary[ID],0))="","",INDEX(MeasureDictionary[Target],MATCH(MonthlyData[[#This Row],[Measure ID]],MeasureDictionary[ID],0))),""))</f>
        <v>85</v>
      </c>
      <c r="F10" s="34" t="str">
        <f>IF(MonthlyData[[#This Row],[Measure ID]]="","",IFERROR(IF(INDEX(MeasureDictionary[Better is],MATCH(MonthlyData[[#This Row],[Measure ID]],MeasureDictionary[ID],0))="","",INDEX(MeasureDictionary[Better is],MATCH(MonthlyData[[#This Row],[Measure ID]],MeasureDictionary[ID],0))),""))</f>
        <v>Higher</v>
      </c>
      <c r="G10" s="36">
        <f>IF(MonthlyData[[#This Row],[Measure ID]]="","",IFERROR(IF(INDEX(MeasureDictionary[At-risk band],MATCH(MonthlyData[[#This Row],[Measure ID]],MeasureDictionary[ID],0))="",DefaultBand,INDEX(MeasureDictionary[At-risk band],MATCH(MonthlyData[[#This Row],[Measure ID]],MeasureDictionary[ID],0))),""))</f>
        <v>0.05</v>
      </c>
      <c r="H10" s="28">
        <f>IF(AND(ISNUMBER(MonthlyData[[#This Row],[Value]]),ISNUMBER(MonthlyData[[#This Row],[Target]])),IF(MonthlyData[[#This Row],[Target]]=0,"",(MonthlyData[[#This Row],[Value]]-MonthlyData[[#This Row],[Target]])/MonthlyData[[#This Row],[Target]]),"")</f>
        <v>-0.17647058823529413</v>
      </c>
      <c r="I1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Not met</v>
      </c>
      <c r="J1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11" spans="1:10" ht="18" customHeight="1" x14ac:dyDescent="0.25">
      <c r="A11" s="30">
        <v>46204</v>
      </c>
      <c r="B11" s="32" t="s">
        <v>21</v>
      </c>
      <c r="C11" s="24">
        <v>272</v>
      </c>
      <c r="D11" s="22" t="str">
        <f>IF(MonthlyData[[#This Row],[Measure ID]]="","",IFERROR(INDEX(MeasureDictionary[Measure],MATCH(MonthlyData[[#This Row],[Measure ID]],MeasureDictionary[ID],0)),""))</f>
        <v>Cost per permit</v>
      </c>
      <c r="E11" s="26">
        <f>IF(MonthlyData[[#This Row],[Measure ID]]="","",IFERROR(IF(INDEX(MeasureDictionary[Target],MATCH(MonthlyData[[#This Row],[Measure ID]],MeasureDictionary[ID],0))="","",INDEX(MeasureDictionary[Target],MATCH(MonthlyData[[#This Row],[Measure ID]],MeasureDictionary[ID],0))),""))</f>
        <v>250</v>
      </c>
      <c r="F11" s="34" t="str">
        <f>IF(MonthlyData[[#This Row],[Measure ID]]="","",IFERROR(IF(INDEX(MeasureDictionary[Better is],MATCH(MonthlyData[[#This Row],[Measure ID]],MeasureDictionary[ID],0))="","",INDEX(MeasureDictionary[Better is],MATCH(MonthlyData[[#This Row],[Measure ID]],MeasureDictionary[ID],0))),""))</f>
        <v>Lower</v>
      </c>
      <c r="G11" s="36">
        <f>IF(MonthlyData[[#This Row],[Measure ID]]="","",IFERROR(IF(INDEX(MeasureDictionary[At-risk band],MATCH(MonthlyData[[#This Row],[Measure ID]],MeasureDictionary[ID],0))="",DefaultBand,INDEX(MeasureDictionary[At-risk band],MATCH(MonthlyData[[#This Row],[Measure ID]],MeasureDictionary[ID],0))),""))</f>
        <v>0.05</v>
      </c>
      <c r="H11" s="28">
        <f>IF(AND(ISNUMBER(MonthlyData[[#This Row],[Value]]),ISNUMBER(MonthlyData[[#This Row],[Target]])),IF(MonthlyData[[#This Row],[Target]]=0,"",(MonthlyData[[#This Row],[Value]]-MonthlyData[[#This Row],[Target]])/MonthlyData[[#This Row],[Target]]),"")</f>
        <v>8.7999999999999995E-2</v>
      </c>
      <c r="I1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Not met</v>
      </c>
      <c r="J1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12" spans="1:10" ht="18" customHeight="1" x14ac:dyDescent="0.25">
      <c r="A12" s="30">
        <v>46204</v>
      </c>
      <c r="B12" s="32" t="s">
        <v>25</v>
      </c>
      <c r="C12" s="24">
        <v>78</v>
      </c>
      <c r="D12" s="22" t="str">
        <f>IF(MonthlyData[[#This Row],[Measure ID]]="","",IFERROR(INDEX(MeasureDictionary[Measure],MATCH(MonthlyData[[#This Row],[Measure ID]],MeasureDictionary[ID],0)),""))</f>
        <v>Applicant satisfaction</v>
      </c>
      <c r="E12" s="26">
        <f>IF(MonthlyData[[#This Row],[Measure ID]]="","",IFERROR(IF(INDEX(MeasureDictionary[Target],MATCH(MonthlyData[[#This Row],[Measure ID]],MeasureDictionary[ID],0))="","",INDEX(MeasureDictionary[Target],MATCH(MonthlyData[[#This Row],[Measure ID]],MeasureDictionary[ID],0))),""))</f>
        <v>85</v>
      </c>
      <c r="F12" s="34" t="str">
        <f>IF(MonthlyData[[#This Row],[Measure ID]]="","",IFERROR(IF(INDEX(MeasureDictionary[Better is],MATCH(MonthlyData[[#This Row],[Measure ID]],MeasureDictionary[ID],0))="","",INDEX(MeasureDictionary[Better is],MATCH(MonthlyData[[#This Row],[Measure ID]],MeasureDictionary[ID],0))),""))</f>
        <v>Higher</v>
      </c>
      <c r="G12" s="36">
        <f>IF(MonthlyData[[#This Row],[Measure ID]]="","",IFERROR(IF(INDEX(MeasureDictionary[At-risk band],MATCH(MonthlyData[[#This Row],[Measure ID]],MeasureDictionary[ID],0))="",DefaultBand,INDEX(MeasureDictionary[At-risk band],MATCH(MonthlyData[[#This Row],[Measure ID]],MeasureDictionary[ID],0))),""))</f>
        <v>0.05</v>
      </c>
      <c r="H12" s="28">
        <f>IF(AND(ISNUMBER(MonthlyData[[#This Row],[Value]]),ISNUMBER(MonthlyData[[#This Row],[Target]])),IF(MonthlyData[[#This Row],[Target]]=0,"",(MonthlyData[[#This Row],[Value]]-MonthlyData[[#This Row],[Target]])/MonthlyData[[#This Row],[Target]]),"")</f>
        <v>-8.2352941176470587E-2</v>
      </c>
      <c r="I1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Not met</v>
      </c>
      <c r="J1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13" spans="1:10" ht="18" customHeight="1" x14ac:dyDescent="0.25">
      <c r="A13" s="30">
        <v>46235</v>
      </c>
      <c r="B13" s="32" t="s">
        <v>10</v>
      </c>
      <c r="C13" s="24">
        <v>22</v>
      </c>
      <c r="D13" s="22" t="str">
        <f>IF(MonthlyData[[#This Row],[Measure ID]]="","",IFERROR(INDEX(MeasureDictionary[Measure],MATCH(MonthlyData[[#This Row],[Measure ID]],MeasureDictionary[ID],0)),""))</f>
        <v>Days from application to permit</v>
      </c>
      <c r="E13" s="26">
        <f>IF(MonthlyData[[#This Row],[Measure ID]]="","",IFERROR(IF(INDEX(MeasureDictionary[Target],MATCH(MonthlyData[[#This Row],[Measure ID]],MeasureDictionary[ID],0))="","",INDEX(MeasureDictionary[Target],MATCH(MonthlyData[[#This Row],[Measure ID]],MeasureDictionary[ID],0))),""))</f>
        <v>16</v>
      </c>
      <c r="F13" s="34" t="str">
        <f>IF(MonthlyData[[#This Row],[Measure ID]]="","",IFERROR(IF(INDEX(MeasureDictionary[Better is],MATCH(MonthlyData[[#This Row],[Measure ID]],MeasureDictionary[ID],0))="","",INDEX(MeasureDictionary[Better is],MATCH(MonthlyData[[#This Row],[Measure ID]],MeasureDictionary[ID],0))),""))</f>
        <v>Lower</v>
      </c>
      <c r="G13" s="36">
        <f>IF(MonthlyData[[#This Row],[Measure ID]]="","",IFERROR(IF(INDEX(MeasureDictionary[At-risk band],MATCH(MonthlyData[[#This Row],[Measure ID]],MeasureDictionary[ID],0))="",DefaultBand,INDEX(MeasureDictionary[At-risk band],MATCH(MonthlyData[[#This Row],[Measure ID]],MeasureDictionary[ID],0))),""))</f>
        <v>0.05</v>
      </c>
      <c r="H13" s="28">
        <f>IF(AND(ISNUMBER(MonthlyData[[#This Row],[Value]]),ISNUMBER(MonthlyData[[#This Row],[Target]])),IF(MonthlyData[[#This Row],[Target]]=0,"",(MonthlyData[[#This Row],[Value]]-MonthlyData[[#This Row],[Target]])/MonthlyData[[#This Row],[Target]]),"")</f>
        <v>0.375</v>
      </c>
      <c r="I1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Not met</v>
      </c>
      <c r="J1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14" spans="1:10" ht="18" customHeight="1" x14ac:dyDescent="0.25">
      <c r="A14" s="30">
        <v>46235</v>
      </c>
      <c r="B14" s="32" t="s">
        <v>17</v>
      </c>
      <c r="C14" s="24">
        <v>72</v>
      </c>
      <c r="D14" s="22" t="str">
        <f>IF(MonthlyData[[#This Row],[Measure ID]]="","",IFERROR(INDEX(MeasureDictionary[Measure],MATCH(MonthlyData[[#This Row],[Measure ID]],MeasureDictionary[ID],0)),""))</f>
        <v>First-time-complete rate</v>
      </c>
      <c r="E14" s="26">
        <f>IF(MonthlyData[[#This Row],[Measure ID]]="","",IFERROR(IF(INDEX(MeasureDictionary[Target],MATCH(MonthlyData[[#This Row],[Measure ID]],MeasureDictionary[ID],0))="","",INDEX(MeasureDictionary[Target],MATCH(MonthlyData[[#This Row],[Measure ID]],MeasureDictionary[ID],0))),""))</f>
        <v>85</v>
      </c>
      <c r="F14" s="34" t="str">
        <f>IF(MonthlyData[[#This Row],[Measure ID]]="","",IFERROR(IF(INDEX(MeasureDictionary[Better is],MATCH(MonthlyData[[#This Row],[Measure ID]],MeasureDictionary[ID],0))="","",INDEX(MeasureDictionary[Better is],MATCH(MonthlyData[[#This Row],[Measure ID]],MeasureDictionary[ID],0))),""))</f>
        <v>Higher</v>
      </c>
      <c r="G14" s="36">
        <f>IF(MonthlyData[[#This Row],[Measure ID]]="","",IFERROR(IF(INDEX(MeasureDictionary[At-risk band],MATCH(MonthlyData[[#This Row],[Measure ID]],MeasureDictionary[ID],0))="",DefaultBand,INDEX(MeasureDictionary[At-risk band],MATCH(MonthlyData[[#This Row],[Measure ID]],MeasureDictionary[ID],0))),""))</f>
        <v>0.05</v>
      </c>
      <c r="H14" s="28">
        <f>IF(AND(ISNUMBER(MonthlyData[[#This Row],[Value]]),ISNUMBER(MonthlyData[[#This Row],[Target]])),IF(MonthlyData[[#This Row],[Target]]=0,"",(MonthlyData[[#This Row],[Value]]-MonthlyData[[#This Row],[Target]])/MonthlyData[[#This Row],[Target]]),"")</f>
        <v>-0.15294117647058825</v>
      </c>
      <c r="I1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Not met</v>
      </c>
      <c r="J1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15" spans="1:10" ht="18" customHeight="1" x14ac:dyDescent="0.25">
      <c r="A15" s="30">
        <v>46235</v>
      </c>
      <c r="B15" s="32" t="s">
        <v>21</v>
      </c>
      <c r="C15" s="24">
        <v>264</v>
      </c>
      <c r="D15" s="22" t="str">
        <f>IF(MonthlyData[[#This Row],[Measure ID]]="","",IFERROR(INDEX(MeasureDictionary[Measure],MATCH(MonthlyData[[#This Row],[Measure ID]],MeasureDictionary[ID],0)),""))</f>
        <v>Cost per permit</v>
      </c>
      <c r="E15" s="26">
        <f>IF(MonthlyData[[#This Row],[Measure ID]]="","",IFERROR(IF(INDEX(MeasureDictionary[Target],MATCH(MonthlyData[[#This Row],[Measure ID]],MeasureDictionary[ID],0))="","",INDEX(MeasureDictionary[Target],MATCH(MonthlyData[[#This Row],[Measure ID]],MeasureDictionary[ID],0))),""))</f>
        <v>250</v>
      </c>
      <c r="F15" s="34" t="str">
        <f>IF(MonthlyData[[#This Row],[Measure ID]]="","",IFERROR(IF(INDEX(MeasureDictionary[Better is],MATCH(MonthlyData[[#This Row],[Measure ID]],MeasureDictionary[ID],0))="","",INDEX(MeasureDictionary[Better is],MATCH(MonthlyData[[#This Row],[Measure ID]],MeasureDictionary[ID],0))),""))</f>
        <v>Lower</v>
      </c>
      <c r="G15" s="36">
        <f>IF(MonthlyData[[#This Row],[Measure ID]]="","",IFERROR(IF(INDEX(MeasureDictionary[At-risk band],MATCH(MonthlyData[[#This Row],[Measure ID]],MeasureDictionary[ID],0))="",DefaultBand,INDEX(MeasureDictionary[At-risk band],MATCH(MonthlyData[[#This Row],[Measure ID]],MeasureDictionary[ID],0))),""))</f>
        <v>0.05</v>
      </c>
      <c r="H15" s="28">
        <f>IF(AND(ISNUMBER(MonthlyData[[#This Row],[Value]]),ISNUMBER(MonthlyData[[#This Row],[Target]])),IF(MonthlyData[[#This Row],[Target]]=0,"",(MonthlyData[[#This Row],[Value]]-MonthlyData[[#This Row],[Target]])/MonthlyData[[#This Row],[Target]]),"")</f>
        <v>5.6000000000000001E-2</v>
      </c>
      <c r="I1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Not met</v>
      </c>
      <c r="J1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16" spans="1:10" ht="18" customHeight="1" x14ac:dyDescent="0.25">
      <c r="A16" s="30">
        <v>46235</v>
      </c>
      <c r="B16" s="32" t="s">
        <v>25</v>
      </c>
      <c r="C16" s="24">
        <v>82</v>
      </c>
      <c r="D16" s="22" t="str">
        <f>IF(MonthlyData[[#This Row],[Measure ID]]="","",IFERROR(INDEX(MeasureDictionary[Measure],MATCH(MonthlyData[[#This Row],[Measure ID]],MeasureDictionary[ID],0)),""))</f>
        <v>Applicant satisfaction</v>
      </c>
      <c r="E16" s="26">
        <f>IF(MonthlyData[[#This Row],[Measure ID]]="","",IFERROR(IF(INDEX(MeasureDictionary[Target],MATCH(MonthlyData[[#This Row],[Measure ID]],MeasureDictionary[ID],0))="","",INDEX(MeasureDictionary[Target],MATCH(MonthlyData[[#This Row],[Measure ID]],MeasureDictionary[ID],0))),""))</f>
        <v>85</v>
      </c>
      <c r="F16" s="34" t="str">
        <f>IF(MonthlyData[[#This Row],[Measure ID]]="","",IFERROR(IF(INDEX(MeasureDictionary[Better is],MATCH(MonthlyData[[#This Row],[Measure ID]],MeasureDictionary[ID],0))="","",INDEX(MeasureDictionary[Better is],MATCH(MonthlyData[[#This Row],[Measure ID]],MeasureDictionary[ID],0))),""))</f>
        <v>Higher</v>
      </c>
      <c r="G16" s="36">
        <f>IF(MonthlyData[[#This Row],[Measure ID]]="","",IFERROR(IF(INDEX(MeasureDictionary[At-risk band],MATCH(MonthlyData[[#This Row],[Measure ID]],MeasureDictionary[ID],0))="",DefaultBand,INDEX(MeasureDictionary[At-risk band],MATCH(MonthlyData[[#This Row],[Measure ID]],MeasureDictionary[ID],0))),""))</f>
        <v>0.05</v>
      </c>
      <c r="H16" s="28">
        <f>IF(AND(ISNUMBER(MonthlyData[[#This Row],[Value]]),ISNUMBER(MonthlyData[[#This Row],[Target]])),IF(MonthlyData[[#This Row],[Target]]=0,"",(MonthlyData[[#This Row],[Value]]-MonthlyData[[#This Row],[Target]])/MonthlyData[[#This Row],[Target]]),"")</f>
        <v>-3.5294117647058823E-2</v>
      </c>
      <c r="I1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At risk</v>
      </c>
      <c r="J1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17" spans="1:10" ht="18" customHeight="1" x14ac:dyDescent="0.25">
      <c r="A17" s="30">
        <v>46266</v>
      </c>
      <c r="B17" s="32" t="s">
        <v>10</v>
      </c>
      <c r="C17" s="24">
        <v>21</v>
      </c>
      <c r="D17" s="22" t="str">
        <f>IF(MonthlyData[[#This Row],[Measure ID]]="","",IFERROR(INDEX(MeasureDictionary[Measure],MATCH(MonthlyData[[#This Row],[Measure ID]],MeasureDictionary[ID],0)),""))</f>
        <v>Days from application to permit</v>
      </c>
      <c r="E17" s="26">
        <f>IF(MonthlyData[[#This Row],[Measure ID]]="","",IFERROR(IF(INDEX(MeasureDictionary[Target],MATCH(MonthlyData[[#This Row],[Measure ID]],MeasureDictionary[ID],0))="","",INDEX(MeasureDictionary[Target],MATCH(MonthlyData[[#This Row],[Measure ID]],MeasureDictionary[ID],0))),""))</f>
        <v>16</v>
      </c>
      <c r="F17" s="34" t="str">
        <f>IF(MonthlyData[[#This Row],[Measure ID]]="","",IFERROR(IF(INDEX(MeasureDictionary[Better is],MATCH(MonthlyData[[#This Row],[Measure ID]],MeasureDictionary[ID],0))="","",INDEX(MeasureDictionary[Better is],MATCH(MonthlyData[[#This Row],[Measure ID]],MeasureDictionary[ID],0))),""))</f>
        <v>Lower</v>
      </c>
      <c r="G17" s="36">
        <f>IF(MonthlyData[[#This Row],[Measure ID]]="","",IFERROR(IF(INDEX(MeasureDictionary[At-risk band],MATCH(MonthlyData[[#This Row],[Measure ID]],MeasureDictionary[ID],0))="",DefaultBand,INDEX(MeasureDictionary[At-risk band],MATCH(MonthlyData[[#This Row],[Measure ID]],MeasureDictionary[ID],0))),""))</f>
        <v>0.05</v>
      </c>
      <c r="H17" s="28">
        <f>IF(AND(ISNUMBER(MonthlyData[[#This Row],[Value]]),ISNUMBER(MonthlyData[[#This Row],[Target]])),IF(MonthlyData[[#This Row],[Target]]=0,"",(MonthlyData[[#This Row],[Value]]-MonthlyData[[#This Row],[Target]])/MonthlyData[[#This Row],[Target]]),"")</f>
        <v>0.3125</v>
      </c>
      <c r="I1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Not met</v>
      </c>
      <c r="J1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18" spans="1:10" ht="18" customHeight="1" x14ac:dyDescent="0.25">
      <c r="A18" s="30">
        <v>46266</v>
      </c>
      <c r="B18" s="32" t="s">
        <v>17</v>
      </c>
      <c r="C18" s="24">
        <v>74</v>
      </c>
      <c r="D18" s="22" t="str">
        <f>IF(MonthlyData[[#This Row],[Measure ID]]="","",IFERROR(INDEX(MeasureDictionary[Measure],MATCH(MonthlyData[[#This Row],[Measure ID]],MeasureDictionary[ID],0)),""))</f>
        <v>First-time-complete rate</v>
      </c>
      <c r="E18" s="26">
        <f>IF(MonthlyData[[#This Row],[Measure ID]]="","",IFERROR(IF(INDEX(MeasureDictionary[Target],MATCH(MonthlyData[[#This Row],[Measure ID]],MeasureDictionary[ID],0))="","",INDEX(MeasureDictionary[Target],MATCH(MonthlyData[[#This Row],[Measure ID]],MeasureDictionary[ID],0))),""))</f>
        <v>85</v>
      </c>
      <c r="F18" s="34" t="str">
        <f>IF(MonthlyData[[#This Row],[Measure ID]]="","",IFERROR(IF(INDEX(MeasureDictionary[Better is],MATCH(MonthlyData[[#This Row],[Measure ID]],MeasureDictionary[ID],0))="","",INDEX(MeasureDictionary[Better is],MATCH(MonthlyData[[#This Row],[Measure ID]],MeasureDictionary[ID],0))),""))</f>
        <v>Higher</v>
      </c>
      <c r="G18" s="36">
        <f>IF(MonthlyData[[#This Row],[Measure ID]]="","",IFERROR(IF(INDEX(MeasureDictionary[At-risk band],MATCH(MonthlyData[[#This Row],[Measure ID]],MeasureDictionary[ID],0))="",DefaultBand,INDEX(MeasureDictionary[At-risk band],MATCH(MonthlyData[[#This Row],[Measure ID]],MeasureDictionary[ID],0))),""))</f>
        <v>0.05</v>
      </c>
      <c r="H18" s="28">
        <f>IF(AND(ISNUMBER(MonthlyData[[#This Row],[Value]]),ISNUMBER(MonthlyData[[#This Row],[Target]])),IF(MonthlyData[[#This Row],[Target]]=0,"",(MonthlyData[[#This Row],[Value]]-MonthlyData[[#This Row],[Target]])/MonthlyData[[#This Row],[Target]]),"")</f>
        <v>-0.12941176470588237</v>
      </c>
      <c r="I1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Not met</v>
      </c>
      <c r="J1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19" spans="1:10" ht="18" customHeight="1" x14ac:dyDescent="0.25">
      <c r="A19" s="30">
        <v>46266</v>
      </c>
      <c r="B19" s="32" t="s">
        <v>21</v>
      </c>
      <c r="C19" s="24">
        <v>257</v>
      </c>
      <c r="D19" s="22" t="str">
        <f>IF(MonthlyData[[#This Row],[Measure ID]]="","",IFERROR(INDEX(MeasureDictionary[Measure],MATCH(MonthlyData[[#This Row],[Measure ID]],MeasureDictionary[ID],0)),""))</f>
        <v>Cost per permit</v>
      </c>
      <c r="E19" s="26">
        <f>IF(MonthlyData[[#This Row],[Measure ID]]="","",IFERROR(IF(INDEX(MeasureDictionary[Target],MATCH(MonthlyData[[#This Row],[Measure ID]],MeasureDictionary[ID],0))="","",INDEX(MeasureDictionary[Target],MATCH(MonthlyData[[#This Row],[Measure ID]],MeasureDictionary[ID],0))),""))</f>
        <v>250</v>
      </c>
      <c r="F19" s="34" t="str">
        <f>IF(MonthlyData[[#This Row],[Measure ID]]="","",IFERROR(IF(INDEX(MeasureDictionary[Better is],MATCH(MonthlyData[[#This Row],[Measure ID]],MeasureDictionary[ID],0))="","",INDEX(MeasureDictionary[Better is],MATCH(MonthlyData[[#This Row],[Measure ID]],MeasureDictionary[ID],0))),""))</f>
        <v>Lower</v>
      </c>
      <c r="G19" s="36">
        <f>IF(MonthlyData[[#This Row],[Measure ID]]="","",IFERROR(IF(INDEX(MeasureDictionary[At-risk band],MATCH(MonthlyData[[#This Row],[Measure ID]],MeasureDictionary[ID],0))="",DefaultBand,INDEX(MeasureDictionary[At-risk band],MATCH(MonthlyData[[#This Row],[Measure ID]],MeasureDictionary[ID],0))),""))</f>
        <v>0.05</v>
      </c>
      <c r="H19" s="28">
        <f>IF(AND(ISNUMBER(MonthlyData[[#This Row],[Value]]),ISNUMBER(MonthlyData[[#This Row],[Target]])),IF(MonthlyData[[#This Row],[Target]]=0,"",(MonthlyData[[#This Row],[Value]]-MonthlyData[[#This Row],[Target]])/MonthlyData[[#This Row],[Target]]),"")</f>
        <v>2.8000000000000001E-2</v>
      </c>
      <c r="I1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At risk</v>
      </c>
      <c r="J1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20" spans="1:10" ht="18" customHeight="1" x14ac:dyDescent="0.25">
      <c r="A20" s="30">
        <v>46266</v>
      </c>
      <c r="B20" s="32" t="s">
        <v>25</v>
      </c>
      <c r="C20" s="24">
        <v>86</v>
      </c>
      <c r="D20" s="22" t="str">
        <f>IF(MonthlyData[[#This Row],[Measure ID]]="","",IFERROR(INDEX(MeasureDictionary[Measure],MATCH(MonthlyData[[#This Row],[Measure ID]],MeasureDictionary[ID],0)),""))</f>
        <v>Applicant satisfaction</v>
      </c>
      <c r="E20" s="26">
        <f>IF(MonthlyData[[#This Row],[Measure ID]]="","",IFERROR(IF(INDEX(MeasureDictionary[Target],MATCH(MonthlyData[[#This Row],[Measure ID]],MeasureDictionary[ID],0))="","",INDEX(MeasureDictionary[Target],MATCH(MonthlyData[[#This Row],[Measure ID]],MeasureDictionary[ID],0))),""))</f>
        <v>85</v>
      </c>
      <c r="F20" s="34" t="str">
        <f>IF(MonthlyData[[#This Row],[Measure ID]]="","",IFERROR(IF(INDEX(MeasureDictionary[Better is],MATCH(MonthlyData[[#This Row],[Measure ID]],MeasureDictionary[ID],0))="","",INDEX(MeasureDictionary[Better is],MATCH(MonthlyData[[#This Row],[Measure ID]],MeasureDictionary[ID],0))),""))</f>
        <v>Higher</v>
      </c>
      <c r="G20" s="36">
        <f>IF(MonthlyData[[#This Row],[Measure ID]]="","",IFERROR(IF(INDEX(MeasureDictionary[At-risk band],MATCH(MonthlyData[[#This Row],[Measure ID]],MeasureDictionary[ID],0))="",DefaultBand,INDEX(MeasureDictionary[At-risk band],MATCH(MonthlyData[[#This Row],[Measure ID]],MeasureDictionary[ID],0))),""))</f>
        <v>0.05</v>
      </c>
      <c r="H20" s="28">
        <f>IF(AND(ISNUMBER(MonthlyData[[#This Row],[Value]]),ISNUMBER(MonthlyData[[#This Row],[Target]])),IF(MonthlyData[[#This Row],[Target]]=0,"",(MonthlyData[[#This Row],[Value]]-MonthlyData[[#This Row],[Target]])/MonthlyData[[#This Row],[Target]]),"")</f>
        <v>1.1764705882352941E-2</v>
      </c>
      <c r="I2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Met</v>
      </c>
      <c r="J2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OK</v>
      </c>
    </row>
    <row r="21" spans="1:10" ht="18" customHeight="1" x14ac:dyDescent="0.25">
      <c r="A21" s="30"/>
      <c r="B21" s="32"/>
      <c r="C21" s="24"/>
      <c r="D21" s="22" t="str">
        <f>IF(MonthlyData[[#This Row],[Measure ID]]="","",IFERROR(INDEX(MeasureDictionary[Measure],MATCH(MonthlyData[[#This Row],[Measure ID]],MeasureDictionary[ID],0)),""))</f>
        <v/>
      </c>
      <c r="E21" s="26" t="str">
        <f>IF(MonthlyData[[#This Row],[Measure ID]]="","",IFERROR(IF(INDEX(MeasureDictionary[Target],MATCH(MonthlyData[[#This Row],[Measure ID]],MeasureDictionary[ID],0))="","",INDEX(MeasureDictionary[Target],MATCH(MonthlyData[[#This Row],[Measure ID]],MeasureDictionary[ID],0))),""))</f>
        <v/>
      </c>
      <c r="F21" s="34" t="str">
        <f>IF(MonthlyData[[#This Row],[Measure ID]]="","",IFERROR(IF(INDEX(MeasureDictionary[Better is],MATCH(MonthlyData[[#This Row],[Measure ID]],MeasureDictionary[ID],0))="","",INDEX(MeasureDictionary[Better is],MATCH(MonthlyData[[#This Row],[Measure ID]],MeasureDictionary[ID],0))),""))</f>
        <v/>
      </c>
      <c r="G21" s="36" t="str">
        <f>IF(MonthlyData[[#This Row],[Measure ID]]="","",IFERROR(IF(INDEX(MeasureDictionary[At-risk band],MATCH(MonthlyData[[#This Row],[Measure ID]],MeasureDictionary[ID],0))="",DefaultBand,INDEX(MeasureDictionary[At-risk band],MATCH(MonthlyData[[#This Row],[Measure ID]],MeasureDictionary[ID],0))),""))</f>
        <v/>
      </c>
      <c r="H21" s="28" t="str">
        <f>IF(AND(ISNUMBER(MonthlyData[[#This Row],[Value]]),ISNUMBER(MonthlyData[[#This Row],[Target]])),IF(MonthlyData[[#This Row],[Target]]=0,"",(MonthlyData[[#This Row],[Value]]-MonthlyData[[#This Row],[Target]])/MonthlyData[[#This Row],[Target]]),"")</f>
        <v/>
      </c>
      <c r="I2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2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22" spans="1:10" ht="18" customHeight="1" x14ac:dyDescent="0.25">
      <c r="A22" s="30"/>
      <c r="B22" s="32"/>
      <c r="C22" s="24"/>
      <c r="D22" s="22" t="str">
        <f>IF(MonthlyData[[#This Row],[Measure ID]]="","",IFERROR(INDEX(MeasureDictionary[Measure],MATCH(MonthlyData[[#This Row],[Measure ID]],MeasureDictionary[ID],0)),""))</f>
        <v/>
      </c>
      <c r="E22" s="26" t="str">
        <f>IF(MonthlyData[[#This Row],[Measure ID]]="","",IFERROR(IF(INDEX(MeasureDictionary[Target],MATCH(MonthlyData[[#This Row],[Measure ID]],MeasureDictionary[ID],0))="","",INDEX(MeasureDictionary[Target],MATCH(MonthlyData[[#This Row],[Measure ID]],MeasureDictionary[ID],0))),""))</f>
        <v/>
      </c>
      <c r="F22" s="34" t="str">
        <f>IF(MonthlyData[[#This Row],[Measure ID]]="","",IFERROR(IF(INDEX(MeasureDictionary[Better is],MATCH(MonthlyData[[#This Row],[Measure ID]],MeasureDictionary[ID],0))="","",INDEX(MeasureDictionary[Better is],MATCH(MonthlyData[[#This Row],[Measure ID]],MeasureDictionary[ID],0))),""))</f>
        <v/>
      </c>
      <c r="G22" s="36" t="str">
        <f>IF(MonthlyData[[#This Row],[Measure ID]]="","",IFERROR(IF(INDEX(MeasureDictionary[At-risk band],MATCH(MonthlyData[[#This Row],[Measure ID]],MeasureDictionary[ID],0))="",DefaultBand,INDEX(MeasureDictionary[At-risk band],MATCH(MonthlyData[[#This Row],[Measure ID]],MeasureDictionary[ID],0))),""))</f>
        <v/>
      </c>
      <c r="H22" s="28" t="str">
        <f>IF(AND(ISNUMBER(MonthlyData[[#This Row],[Value]]),ISNUMBER(MonthlyData[[#This Row],[Target]])),IF(MonthlyData[[#This Row],[Target]]=0,"",(MonthlyData[[#This Row],[Value]]-MonthlyData[[#This Row],[Target]])/MonthlyData[[#This Row],[Target]]),"")</f>
        <v/>
      </c>
      <c r="I2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2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23" spans="1:10" ht="18" customHeight="1" x14ac:dyDescent="0.25">
      <c r="A23" s="30"/>
      <c r="B23" s="32"/>
      <c r="C23" s="24"/>
      <c r="D23" s="22" t="str">
        <f>IF(MonthlyData[[#This Row],[Measure ID]]="","",IFERROR(INDEX(MeasureDictionary[Measure],MATCH(MonthlyData[[#This Row],[Measure ID]],MeasureDictionary[ID],0)),""))</f>
        <v/>
      </c>
      <c r="E23" s="26" t="str">
        <f>IF(MonthlyData[[#This Row],[Measure ID]]="","",IFERROR(IF(INDEX(MeasureDictionary[Target],MATCH(MonthlyData[[#This Row],[Measure ID]],MeasureDictionary[ID],0))="","",INDEX(MeasureDictionary[Target],MATCH(MonthlyData[[#This Row],[Measure ID]],MeasureDictionary[ID],0))),""))</f>
        <v/>
      </c>
      <c r="F23" s="34" t="str">
        <f>IF(MonthlyData[[#This Row],[Measure ID]]="","",IFERROR(IF(INDEX(MeasureDictionary[Better is],MATCH(MonthlyData[[#This Row],[Measure ID]],MeasureDictionary[ID],0))="","",INDEX(MeasureDictionary[Better is],MATCH(MonthlyData[[#This Row],[Measure ID]],MeasureDictionary[ID],0))),""))</f>
        <v/>
      </c>
      <c r="G23" s="36" t="str">
        <f>IF(MonthlyData[[#This Row],[Measure ID]]="","",IFERROR(IF(INDEX(MeasureDictionary[At-risk band],MATCH(MonthlyData[[#This Row],[Measure ID]],MeasureDictionary[ID],0))="",DefaultBand,INDEX(MeasureDictionary[At-risk band],MATCH(MonthlyData[[#This Row],[Measure ID]],MeasureDictionary[ID],0))),""))</f>
        <v/>
      </c>
      <c r="H23" s="28" t="str">
        <f>IF(AND(ISNUMBER(MonthlyData[[#This Row],[Value]]),ISNUMBER(MonthlyData[[#This Row],[Target]])),IF(MonthlyData[[#This Row],[Target]]=0,"",(MonthlyData[[#This Row],[Value]]-MonthlyData[[#This Row],[Target]])/MonthlyData[[#This Row],[Target]]),"")</f>
        <v/>
      </c>
      <c r="I2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2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24" spans="1:10" ht="18" customHeight="1" x14ac:dyDescent="0.25">
      <c r="A24" s="30"/>
      <c r="B24" s="32"/>
      <c r="C24" s="24"/>
      <c r="D24" s="22" t="str">
        <f>IF(MonthlyData[[#This Row],[Measure ID]]="","",IFERROR(INDEX(MeasureDictionary[Measure],MATCH(MonthlyData[[#This Row],[Measure ID]],MeasureDictionary[ID],0)),""))</f>
        <v/>
      </c>
      <c r="E24" s="26" t="str">
        <f>IF(MonthlyData[[#This Row],[Measure ID]]="","",IFERROR(IF(INDEX(MeasureDictionary[Target],MATCH(MonthlyData[[#This Row],[Measure ID]],MeasureDictionary[ID],0))="","",INDEX(MeasureDictionary[Target],MATCH(MonthlyData[[#This Row],[Measure ID]],MeasureDictionary[ID],0))),""))</f>
        <v/>
      </c>
      <c r="F24" s="34" t="str">
        <f>IF(MonthlyData[[#This Row],[Measure ID]]="","",IFERROR(IF(INDEX(MeasureDictionary[Better is],MATCH(MonthlyData[[#This Row],[Measure ID]],MeasureDictionary[ID],0))="","",INDEX(MeasureDictionary[Better is],MATCH(MonthlyData[[#This Row],[Measure ID]],MeasureDictionary[ID],0))),""))</f>
        <v/>
      </c>
      <c r="G24" s="36" t="str">
        <f>IF(MonthlyData[[#This Row],[Measure ID]]="","",IFERROR(IF(INDEX(MeasureDictionary[At-risk band],MATCH(MonthlyData[[#This Row],[Measure ID]],MeasureDictionary[ID],0))="",DefaultBand,INDEX(MeasureDictionary[At-risk band],MATCH(MonthlyData[[#This Row],[Measure ID]],MeasureDictionary[ID],0))),""))</f>
        <v/>
      </c>
      <c r="H24" s="28" t="str">
        <f>IF(AND(ISNUMBER(MonthlyData[[#This Row],[Value]]),ISNUMBER(MonthlyData[[#This Row],[Target]])),IF(MonthlyData[[#This Row],[Target]]=0,"",(MonthlyData[[#This Row],[Value]]-MonthlyData[[#This Row],[Target]])/MonthlyData[[#This Row],[Target]]),"")</f>
        <v/>
      </c>
      <c r="I2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2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25" spans="1:10" ht="18" customHeight="1" x14ac:dyDescent="0.25">
      <c r="A25" s="30"/>
      <c r="B25" s="32"/>
      <c r="C25" s="24"/>
      <c r="D25" s="22" t="str">
        <f>IF(MonthlyData[[#This Row],[Measure ID]]="","",IFERROR(INDEX(MeasureDictionary[Measure],MATCH(MonthlyData[[#This Row],[Measure ID]],MeasureDictionary[ID],0)),""))</f>
        <v/>
      </c>
      <c r="E25" s="26" t="str">
        <f>IF(MonthlyData[[#This Row],[Measure ID]]="","",IFERROR(IF(INDEX(MeasureDictionary[Target],MATCH(MonthlyData[[#This Row],[Measure ID]],MeasureDictionary[ID],0))="","",INDEX(MeasureDictionary[Target],MATCH(MonthlyData[[#This Row],[Measure ID]],MeasureDictionary[ID],0))),""))</f>
        <v/>
      </c>
      <c r="F25" s="34" t="str">
        <f>IF(MonthlyData[[#This Row],[Measure ID]]="","",IFERROR(IF(INDEX(MeasureDictionary[Better is],MATCH(MonthlyData[[#This Row],[Measure ID]],MeasureDictionary[ID],0))="","",INDEX(MeasureDictionary[Better is],MATCH(MonthlyData[[#This Row],[Measure ID]],MeasureDictionary[ID],0))),""))</f>
        <v/>
      </c>
      <c r="G25" s="36" t="str">
        <f>IF(MonthlyData[[#This Row],[Measure ID]]="","",IFERROR(IF(INDEX(MeasureDictionary[At-risk band],MATCH(MonthlyData[[#This Row],[Measure ID]],MeasureDictionary[ID],0))="",DefaultBand,INDEX(MeasureDictionary[At-risk band],MATCH(MonthlyData[[#This Row],[Measure ID]],MeasureDictionary[ID],0))),""))</f>
        <v/>
      </c>
      <c r="H25" s="28" t="str">
        <f>IF(AND(ISNUMBER(MonthlyData[[#This Row],[Value]]),ISNUMBER(MonthlyData[[#This Row],[Target]])),IF(MonthlyData[[#This Row],[Target]]=0,"",(MonthlyData[[#This Row],[Value]]-MonthlyData[[#This Row],[Target]])/MonthlyData[[#This Row],[Target]]),"")</f>
        <v/>
      </c>
      <c r="I2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2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26" spans="1:10" ht="18" customHeight="1" x14ac:dyDescent="0.25">
      <c r="A26" s="30"/>
      <c r="B26" s="32"/>
      <c r="C26" s="24"/>
      <c r="D26" s="22" t="str">
        <f>IF(MonthlyData[[#This Row],[Measure ID]]="","",IFERROR(INDEX(MeasureDictionary[Measure],MATCH(MonthlyData[[#This Row],[Measure ID]],MeasureDictionary[ID],0)),""))</f>
        <v/>
      </c>
      <c r="E26" s="26" t="str">
        <f>IF(MonthlyData[[#This Row],[Measure ID]]="","",IFERROR(IF(INDEX(MeasureDictionary[Target],MATCH(MonthlyData[[#This Row],[Measure ID]],MeasureDictionary[ID],0))="","",INDEX(MeasureDictionary[Target],MATCH(MonthlyData[[#This Row],[Measure ID]],MeasureDictionary[ID],0))),""))</f>
        <v/>
      </c>
      <c r="F26" s="34" t="str">
        <f>IF(MonthlyData[[#This Row],[Measure ID]]="","",IFERROR(IF(INDEX(MeasureDictionary[Better is],MATCH(MonthlyData[[#This Row],[Measure ID]],MeasureDictionary[ID],0))="","",INDEX(MeasureDictionary[Better is],MATCH(MonthlyData[[#This Row],[Measure ID]],MeasureDictionary[ID],0))),""))</f>
        <v/>
      </c>
      <c r="G26" s="36" t="str">
        <f>IF(MonthlyData[[#This Row],[Measure ID]]="","",IFERROR(IF(INDEX(MeasureDictionary[At-risk band],MATCH(MonthlyData[[#This Row],[Measure ID]],MeasureDictionary[ID],0))="",DefaultBand,INDEX(MeasureDictionary[At-risk band],MATCH(MonthlyData[[#This Row],[Measure ID]],MeasureDictionary[ID],0))),""))</f>
        <v/>
      </c>
      <c r="H26" s="28" t="str">
        <f>IF(AND(ISNUMBER(MonthlyData[[#This Row],[Value]]),ISNUMBER(MonthlyData[[#This Row],[Target]])),IF(MonthlyData[[#This Row],[Target]]=0,"",(MonthlyData[[#This Row],[Value]]-MonthlyData[[#This Row],[Target]])/MonthlyData[[#This Row],[Target]]),"")</f>
        <v/>
      </c>
      <c r="I2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2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27" spans="1:10" ht="18" customHeight="1" x14ac:dyDescent="0.25">
      <c r="A27" s="30"/>
      <c r="B27" s="32"/>
      <c r="C27" s="24"/>
      <c r="D27" s="22" t="str">
        <f>IF(MonthlyData[[#This Row],[Measure ID]]="","",IFERROR(INDEX(MeasureDictionary[Measure],MATCH(MonthlyData[[#This Row],[Measure ID]],MeasureDictionary[ID],0)),""))</f>
        <v/>
      </c>
      <c r="E27" s="26" t="str">
        <f>IF(MonthlyData[[#This Row],[Measure ID]]="","",IFERROR(IF(INDEX(MeasureDictionary[Target],MATCH(MonthlyData[[#This Row],[Measure ID]],MeasureDictionary[ID],0))="","",INDEX(MeasureDictionary[Target],MATCH(MonthlyData[[#This Row],[Measure ID]],MeasureDictionary[ID],0))),""))</f>
        <v/>
      </c>
      <c r="F27" s="34" t="str">
        <f>IF(MonthlyData[[#This Row],[Measure ID]]="","",IFERROR(IF(INDEX(MeasureDictionary[Better is],MATCH(MonthlyData[[#This Row],[Measure ID]],MeasureDictionary[ID],0))="","",INDEX(MeasureDictionary[Better is],MATCH(MonthlyData[[#This Row],[Measure ID]],MeasureDictionary[ID],0))),""))</f>
        <v/>
      </c>
      <c r="G27" s="36" t="str">
        <f>IF(MonthlyData[[#This Row],[Measure ID]]="","",IFERROR(IF(INDEX(MeasureDictionary[At-risk band],MATCH(MonthlyData[[#This Row],[Measure ID]],MeasureDictionary[ID],0))="",DefaultBand,INDEX(MeasureDictionary[At-risk band],MATCH(MonthlyData[[#This Row],[Measure ID]],MeasureDictionary[ID],0))),""))</f>
        <v/>
      </c>
      <c r="H27" s="28" t="str">
        <f>IF(AND(ISNUMBER(MonthlyData[[#This Row],[Value]]),ISNUMBER(MonthlyData[[#This Row],[Target]])),IF(MonthlyData[[#This Row],[Target]]=0,"",(MonthlyData[[#This Row],[Value]]-MonthlyData[[#This Row],[Target]])/MonthlyData[[#This Row],[Target]]),"")</f>
        <v/>
      </c>
      <c r="I2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2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28" spans="1:10" ht="18" customHeight="1" x14ac:dyDescent="0.25">
      <c r="A28" s="30"/>
      <c r="B28" s="32"/>
      <c r="C28" s="24"/>
      <c r="D28" s="22" t="str">
        <f>IF(MonthlyData[[#This Row],[Measure ID]]="","",IFERROR(INDEX(MeasureDictionary[Measure],MATCH(MonthlyData[[#This Row],[Measure ID]],MeasureDictionary[ID],0)),""))</f>
        <v/>
      </c>
      <c r="E28" s="26" t="str">
        <f>IF(MonthlyData[[#This Row],[Measure ID]]="","",IFERROR(IF(INDEX(MeasureDictionary[Target],MATCH(MonthlyData[[#This Row],[Measure ID]],MeasureDictionary[ID],0))="","",INDEX(MeasureDictionary[Target],MATCH(MonthlyData[[#This Row],[Measure ID]],MeasureDictionary[ID],0))),""))</f>
        <v/>
      </c>
      <c r="F28" s="34" t="str">
        <f>IF(MonthlyData[[#This Row],[Measure ID]]="","",IFERROR(IF(INDEX(MeasureDictionary[Better is],MATCH(MonthlyData[[#This Row],[Measure ID]],MeasureDictionary[ID],0))="","",INDEX(MeasureDictionary[Better is],MATCH(MonthlyData[[#This Row],[Measure ID]],MeasureDictionary[ID],0))),""))</f>
        <v/>
      </c>
      <c r="G28" s="36" t="str">
        <f>IF(MonthlyData[[#This Row],[Measure ID]]="","",IFERROR(IF(INDEX(MeasureDictionary[At-risk band],MATCH(MonthlyData[[#This Row],[Measure ID]],MeasureDictionary[ID],0))="",DefaultBand,INDEX(MeasureDictionary[At-risk band],MATCH(MonthlyData[[#This Row],[Measure ID]],MeasureDictionary[ID],0))),""))</f>
        <v/>
      </c>
      <c r="H28" s="28" t="str">
        <f>IF(AND(ISNUMBER(MonthlyData[[#This Row],[Value]]),ISNUMBER(MonthlyData[[#This Row],[Target]])),IF(MonthlyData[[#This Row],[Target]]=0,"",(MonthlyData[[#This Row],[Value]]-MonthlyData[[#This Row],[Target]])/MonthlyData[[#This Row],[Target]]),"")</f>
        <v/>
      </c>
      <c r="I2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2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29" spans="1:10" ht="18" customHeight="1" x14ac:dyDescent="0.25">
      <c r="A29" s="30"/>
      <c r="B29" s="32"/>
      <c r="C29" s="24"/>
      <c r="D29" s="22" t="str">
        <f>IF(MonthlyData[[#This Row],[Measure ID]]="","",IFERROR(INDEX(MeasureDictionary[Measure],MATCH(MonthlyData[[#This Row],[Measure ID]],MeasureDictionary[ID],0)),""))</f>
        <v/>
      </c>
      <c r="E29" s="26" t="str">
        <f>IF(MonthlyData[[#This Row],[Measure ID]]="","",IFERROR(IF(INDEX(MeasureDictionary[Target],MATCH(MonthlyData[[#This Row],[Measure ID]],MeasureDictionary[ID],0))="","",INDEX(MeasureDictionary[Target],MATCH(MonthlyData[[#This Row],[Measure ID]],MeasureDictionary[ID],0))),""))</f>
        <v/>
      </c>
      <c r="F29" s="34" t="str">
        <f>IF(MonthlyData[[#This Row],[Measure ID]]="","",IFERROR(IF(INDEX(MeasureDictionary[Better is],MATCH(MonthlyData[[#This Row],[Measure ID]],MeasureDictionary[ID],0))="","",INDEX(MeasureDictionary[Better is],MATCH(MonthlyData[[#This Row],[Measure ID]],MeasureDictionary[ID],0))),""))</f>
        <v/>
      </c>
      <c r="G29" s="36" t="str">
        <f>IF(MonthlyData[[#This Row],[Measure ID]]="","",IFERROR(IF(INDEX(MeasureDictionary[At-risk band],MATCH(MonthlyData[[#This Row],[Measure ID]],MeasureDictionary[ID],0))="",DefaultBand,INDEX(MeasureDictionary[At-risk band],MATCH(MonthlyData[[#This Row],[Measure ID]],MeasureDictionary[ID],0))),""))</f>
        <v/>
      </c>
      <c r="H29" s="28" t="str">
        <f>IF(AND(ISNUMBER(MonthlyData[[#This Row],[Value]]),ISNUMBER(MonthlyData[[#This Row],[Target]])),IF(MonthlyData[[#This Row],[Target]]=0,"",(MonthlyData[[#This Row],[Value]]-MonthlyData[[#This Row],[Target]])/MonthlyData[[#This Row],[Target]]),"")</f>
        <v/>
      </c>
      <c r="I2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2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30" spans="1:10" ht="18" customHeight="1" x14ac:dyDescent="0.25">
      <c r="A30" s="30"/>
      <c r="B30" s="32"/>
      <c r="C30" s="24"/>
      <c r="D30" s="22" t="str">
        <f>IF(MonthlyData[[#This Row],[Measure ID]]="","",IFERROR(INDEX(MeasureDictionary[Measure],MATCH(MonthlyData[[#This Row],[Measure ID]],MeasureDictionary[ID],0)),""))</f>
        <v/>
      </c>
      <c r="E30" s="26" t="str">
        <f>IF(MonthlyData[[#This Row],[Measure ID]]="","",IFERROR(IF(INDEX(MeasureDictionary[Target],MATCH(MonthlyData[[#This Row],[Measure ID]],MeasureDictionary[ID],0))="","",INDEX(MeasureDictionary[Target],MATCH(MonthlyData[[#This Row],[Measure ID]],MeasureDictionary[ID],0))),""))</f>
        <v/>
      </c>
      <c r="F30" s="34" t="str">
        <f>IF(MonthlyData[[#This Row],[Measure ID]]="","",IFERROR(IF(INDEX(MeasureDictionary[Better is],MATCH(MonthlyData[[#This Row],[Measure ID]],MeasureDictionary[ID],0))="","",INDEX(MeasureDictionary[Better is],MATCH(MonthlyData[[#This Row],[Measure ID]],MeasureDictionary[ID],0))),""))</f>
        <v/>
      </c>
      <c r="G30" s="36" t="str">
        <f>IF(MonthlyData[[#This Row],[Measure ID]]="","",IFERROR(IF(INDEX(MeasureDictionary[At-risk band],MATCH(MonthlyData[[#This Row],[Measure ID]],MeasureDictionary[ID],0))="",DefaultBand,INDEX(MeasureDictionary[At-risk band],MATCH(MonthlyData[[#This Row],[Measure ID]],MeasureDictionary[ID],0))),""))</f>
        <v/>
      </c>
      <c r="H30" s="28" t="str">
        <f>IF(AND(ISNUMBER(MonthlyData[[#This Row],[Value]]),ISNUMBER(MonthlyData[[#This Row],[Target]])),IF(MonthlyData[[#This Row],[Target]]=0,"",(MonthlyData[[#This Row],[Value]]-MonthlyData[[#This Row],[Target]])/MonthlyData[[#This Row],[Target]]),"")</f>
        <v/>
      </c>
      <c r="I3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3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31" spans="1:10" ht="18" customHeight="1" x14ac:dyDescent="0.25">
      <c r="A31" s="30"/>
      <c r="B31" s="32"/>
      <c r="C31" s="24"/>
      <c r="D31" s="22" t="str">
        <f>IF(MonthlyData[[#This Row],[Measure ID]]="","",IFERROR(INDEX(MeasureDictionary[Measure],MATCH(MonthlyData[[#This Row],[Measure ID]],MeasureDictionary[ID],0)),""))</f>
        <v/>
      </c>
      <c r="E31" s="26" t="str">
        <f>IF(MonthlyData[[#This Row],[Measure ID]]="","",IFERROR(IF(INDEX(MeasureDictionary[Target],MATCH(MonthlyData[[#This Row],[Measure ID]],MeasureDictionary[ID],0))="","",INDEX(MeasureDictionary[Target],MATCH(MonthlyData[[#This Row],[Measure ID]],MeasureDictionary[ID],0))),""))</f>
        <v/>
      </c>
      <c r="F31" s="34" t="str">
        <f>IF(MonthlyData[[#This Row],[Measure ID]]="","",IFERROR(IF(INDEX(MeasureDictionary[Better is],MATCH(MonthlyData[[#This Row],[Measure ID]],MeasureDictionary[ID],0))="","",INDEX(MeasureDictionary[Better is],MATCH(MonthlyData[[#This Row],[Measure ID]],MeasureDictionary[ID],0))),""))</f>
        <v/>
      </c>
      <c r="G31" s="36" t="str">
        <f>IF(MonthlyData[[#This Row],[Measure ID]]="","",IFERROR(IF(INDEX(MeasureDictionary[At-risk band],MATCH(MonthlyData[[#This Row],[Measure ID]],MeasureDictionary[ID],0))="",DefaultBand,INDEX(MeasureDictionary[At-risk band],MATCH(MonthlyData[[#This Row],[Measure ID]],MeasureDictionary[ID],0))),""))</f>
        <v/>
      </c>
      <c r="H31" s="28" t="str">
        <f>IF(AND(ISNUMBER(MonthlyData[[#This Row],[Value]]),ISNUMBER(MonthlyData[[#This Row],[Target]])),IF(MonthlyData[[#This Row],[Target]]=0,"",(MonthlyData[[#This Row],[Value]]-MonthlyData[[#This Row],[Target]])/MonthlyData[[#This Row],[Target]]),"")</f>
        <v/>
      </c>
      <c r="I3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3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32" spans="1:10" ht="18" customHeight="1" x14ac:dyDescent="0.25">
      <c r="A32" s="30"/>
      <c r="B32" s="32"/>
      <c r="C32" s="24"/>
      <c r="D32" s="22" t="str">
        <f>IF(MonthlyData[[#This Row],[Measure ID]]="","",IFERROR(INDEX(MeasureDictionary[Measure],MATCH(MonthlyData[[#This Row],[Measure ID]],MeasureDictionary[ID],0)),""))</f>
        <v/>
      </c>
      <c r="E32" s="26" t="str">
        <f>IF(MonthlyData[[#This Row],[Measure ID]]="","",IFERROR(IF(INDEX(MeasureDictionary[Target],MATCH(MonthlyData[[#This Row],[Measure ID]],MeasureDictionary[ID],0))="","",INDEX(MeasureDictionary[Target],MATCH(MonthlyData[[#This Row],[Measure ID]],MeasureDictionary[ID],0))),""))</f>
        <v/>
      </c>
      <c r="F32" s="34" t="str">
        <f>IF(MonthlyData[[#This Row],[Measure ID]]="","",IFERROR(IF(INDEX(MeasureDictionary[Better is],MATCH(MonthlyData[[#This Row],[Measure ID]],MeasureDictionary[ID],0))="","",INDEX(MeasureDictionary[Better is],MATCH(MonthlyData[[#This Row],[Measure ID]],MeasureDictionary[ID],0))),""))</f>
        <v/>
      </c>
      <c r="G32" s="36" t="str">
        <f>IF(MonthlyData[[#This Row],[Measure ID]]="","",IFERROR(IF(INDEX(MeasureDictionary[At-risk band],MATCH(MonthlyData[[#This Row],[Measure ID]],MeasureDictionary[ID],0))="",DefaultBand,INDEX(MeasureDictionary[At-risk band],MATCH(MonthlyData[[#This Row],[Measure ID]],MeasureDictionary[ID],0))),""))</f>
        <v/>
      </c>
      <c r="H32" s="28" t="str">
        <f>IF(AND(ISNUMBER(MonthlyData[[#This Row],[Value]]),ISNUMBER(MonthlyData[[#This Row],[Target]])),IF(MonthlyData[[#This Row],[Target]]=0,"",(MonthlyData[[#This Row],[Value]]-MonthlyData[[#This Row],[Target]])/MonthlyData[[#This Row],[Target]]),"")</f>
        <v/>
      </c>
      <c r="I3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3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33" spans="1:10" ht="18" customHeight="1" x14ac:dyDescent="0.25">
      <c r="A33" s="30"/>
      <c r="B33" s="32"/>
      <c r="C33" s="24"/>
      <c r="D33" s="22" t="str">
        <f>IF(MonthlyData[[#This Row],[Measure ID]]="","",IFERROR(INDEX(MeasureDictionary[Measure],MATCH(MonthlyData[[#This Row],[Measure ID]],MeasureDictionary[ID],0)),""))</f>
        <v/>
      </c>
      <c r="E33" s="26" t="str">
        <f>IF(MonthlyData[[#This Row],[Measure ID]]="","",IFERROR(IF(INDEX(MeasureDictionary[Target],MATCH(MonthlyData[[#This Row],[Measure ID]],MeasureDictionary[ID],0))="","",INDEX(MeasureDictionary[Target],MATCH(MonthlyData[[#This Row],[Measure ID]],MeasureDictionary[ID],0))),""))</f>
        <v/>
      </c>
      <c r="F33" s="34" t="str">
        <f>IF(MonthlyData[[#This Row],[Measure ID]]="","",IFERROR(IF(INDEX(MeasureDictionary[Better is],MATCH(MonthlyData[[#This Row],[Measure ID]],MeasureDictionary[ID],0))="","",INDEX(MeasureDictionary[Better is],MATCH(MonthlyData[[#This Row],[Measure ID]],MeasureDictionary[ID],0))),""))</f>
        <v/>
      </c>
      <c r="G33" s="36" t="str">
        <f>IF(MonthlyData[[#This Row],[Measure ID]]="","",IFERROR(IF(INDEX(MeasureDictionary[At-risk band],MATCH(MonthlyData[[#This Row],[Measure ID]],MeasureDictionary[ID],0))="",DefaultBand,INDEX(MeasureDictionary[At-risk band],MATCH(MonthlyData[[#This Row],[Measure ID]],MeasureDictionary[ID],0))),""))</f>
        <v/>
      </c>
      <c r="H33" s="28" t="str">
        <f>IF(AND(ISNUMBER(MonthlyData[[#This Row],[Value]]),ISNUMBER(MonthlyData[[#This Row],[Target]])),IF(MonthlyData[[#This Row],[Target]]=0,"",(MonthlyData[[#This Row],[Value]]-MonthlyData[[#This Row],[Target]])/MonthlyData[[#This Row],[Target]]),"")</f>
        <v/>
      </c>
      <c r="I3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3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34" spans="1:10" ht="18" customHeight="1" x14ac:dyDescent="0.25">
      <c r="A34" s="30"/>
      <c r="B34" s="32"/>
      <c r="C34" s="24"/>
      <c r="D34" s="22" t="str">
        <f>IF(MonthlyData[[#This Row],[Measure ID]]="","",IFERROR(INDEX(MeasureDictionary[Measure],MATCH(MonthlyData[[#This Row],[Measure ID]],MeasureDictionary[ID],0)),""))</f>
        <v/>
      </c>
      <c r="E34" s="26" t="str">
        <f>IF(MonthlyData[[#This Row],[Measure ID]]="","",IFERROR(IF(INDEX(MeasureDictionary[Target],MATCH(MonthlyData[[#This Row],[Measure ID]],MeasureDictionary[ID],0))="","",INDEX(MeasureDictionary[Target],MATCH(MonthlyData[[#This Row],[Measure ID]],MeasureDictionary[ID],0))),""))</f>
        <v/>
      </c>
      <c r="F34" s="34" t="str">
        <f>IF(MonthlyData[[#This Row],[Measure ID]]="","",IFERROR(IF(INDEX(MeasureDictionary[Better is],MATCH(MonthlyData[[#This Row],[Measure ID]],MeasureDictionary[ID],0))="","",INDEX(MeasureDictionary[Better is],MATCH(MonthlyData[[#This Row],[Measure ID]],MeasureDictionary[ID],0))),""))</f>
        <v/>
      </c>
      <c r="G34" s="36" t="str">
        <f>IF(MonthlyData[[#This Row],[Measure ID]]="","",IFERROR(IF(INDEX(MeasureDictionary[At-risk band],MATCH(MonthlyData[[#This Row],[Measure ID]],MeasureDictionary[ID],0))="",DefaultBand,INDEX(MeasureDictionary[At-risk band],MATCH(MonthlyData[[#This Row],[Measure ID]],MeasureDictionary[ID],0))),""))</f>
        <v/>
      </c>
      <c r="H34" s="28" t="str">
        <f>IF(AND(ISNUMBER(MonthlyData[[#This Row],[Value]]),ISNUMBER(MonthlyData[[#This Row],[Target]])),IF(MonthlyData[[#This Row],[Target]]=0,"",(MonthlyData[[#This Row],[Value]]-MonthlyData[[#This Row],[Target]])/MonthlyData[[#This Row],[Target]]),"")</f>
        <v/>
      </c>
      <c r="I3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3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35" spans="1:10" ht="18" customHeight="1" x14ac:dyDescent="0.25">
      <c r="A35" s="30"/>
      <c r="B35" s="32"/>
      <c r="C35" s="24"/>
      <c r="D35" s="22" t="str">
        <f>IF(MonthlyData[[#This Row],[Measure ID]]="","",IFERROR(INDEX(MeasureDictionary[Measure],MATCH(MonthlyData[[#This Row],[Measure ID]],MeasureDictionary[ID],0)),""))</f>
        <v/>
      </c>
      <c r="E35" s="26" t="str">
        <f>IF(MonthlyData[[#This Row],[Measure ID]]="","",IFERROR(IF(INDEX(MeasureDictionary[Target],MATCH(MonthlyData[[#This Row],[Measure ID]],MeasureDictionary[ID],0))="","",INDEX(MeasureDictionary[Target],MATCH(MonthlyData[[#This Row],[Measure ID]],MeasureDictionary[ID],0))),""))</f>
        <v/>
      </c>
      <c r="F35" s="34" t="str">
        <f>IF(MonthlyData[[#This Row],[Measure ID]]="","",IFERROR(IF(INDEX(MeasureDictionary[Better is],MATCH(MonthlyData[[#This Row],[Measure ID]],MeasureDictionary[ID],0))="","",INDEX(MeasureDictionary[Better is],MATCH(MonthlyData[[#This Row],[Measure ID]],MeasureDictionary[ID],0))),""))</f>
        <v/>
      </c>
      <c r="G35" s="36" t="str">
        <f>IF(MonthlyData[[#This Row],[Measure ID]]="","",IFERROR(IF(INDEX(MeasureDictionary[At-risk band],MATCH(MonthlyData[[#This Row],[Measure ID]],MeasureDictionary[ID],0))="",DefaultBand,INDEX(MeasureDictionary[At-risk band],MATCH(MonthlyData[[#This Row],[Measure ID]],MeasureDictionary[ID],0))),""))</f>
        <v/>
      </c>
      <c r="H35" s="28" t="str">
        <f>IF(AND(ISNUMBER(MonthlyData[[#This Row],[Value]]),ISNUMBER(MonthlyData[[#This Row],[Target]])),IF(MonthlyData[[#This Row],[Target]]=0,"",(MonthlyData[[#This Row],[Value]]-MonthlyData[[#This Row],[Target]])/MonthlyData[[#This Row],[Target]]),"")</f>
        <v/>
      </c>
      <c r="I3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3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36" spans="1:10" ht="18" customHeight="1" x14ac:dyDescent="0.25">
      <c r="A36" s="30"/>
      <c r="B36" s="32"/>
      <c r="C36" s="24"/>
      <c r="D36" s="22" t="str">
        <f>IF(MonthlyData[[#This Row],[Measure ID]]="","",IFERROR(INDEX(MeasureDictionary[Measure],MATCH(MonthlyData[[#This Row],[Measure ID]],MeasureDictionary[ID],0)),""))</f>
        <v/>
      </c>
      <c r="E36" s="26" t="str">
        <f>IF(MonthlyData[[#This Row],[Measure ID]]="","",IFERROR(IF(INDEX(MeasureDictionary[Target],MATCH(MonthlyData[[#This Row],[Measure ID]],MeasureDictionary[ID],0))="","",INDEX(MeasureDictionary[Target],MATCH(MonthlyData[[#This Row],[Measure ID]],MeasureDictionary[ID],0))),""))</f>
        <v/>
      </c>
      <c r="F36" s="34" t="str">
        <f>IF(MonthlyData[[#This Row],[Measure ID]]="","",IFERROR(IF(INDEX(MeasureDictionary[Better is],MATCH(MonthlyData[[#This Row],[Measure ID]],MeasureDictionary[ID],0))="","",INDEX(MeasureDictionary[Better is],MATCH(MonthlyData[[#This Row],[Measure ID]],MeasureDictionary[ID],0))),""))</f>
        <v/>
      </c>
      <c r="G36" s="36" t="str">
        <f>IF(MonthlyData[[#This Row],[Measure ID]]="","",IFERROR(IF(INDEX(MeasureDictionary[At-risk band],MATCH(MonthlyData[[#This Row],[Measure ID]],MeasureDictionary[ID],0))="",DefaultBand,INDEX(MeasureDictionary[At-risk band],MATCH(MonthlyData[[#This Row],[Measure ID]],MeasureDictionary[ID],0))),""))</f>
        <v/>
      </c>
      <c r="H36" s="28" t="str">
        <f>IF(AND(ISNUMBER(MonthlyData[[#This Row],[Value]]),ISNUMBER(MonthlyData[[#This Row],[Target]])),IF(MonthlyData[[#This Row],[Target]]=0,"",(MonthlyData[[#This Row],[Value]]-MonthlyData[[#This Row],[Target]])/MonthlyData[[#This Row],[Target]]),"")</f>
        <v/>
      </c>
      <c r="I3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3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37" spans="1:10" ht="18" customHeight="1" x14ac:dyDescent="0.25">
      <c r="A37" s="30"/>
      <c r="B37" s="32"/>
      <c r="C37" s="24"/>
      <c r="D37" s="22" t="str">
        <f>IF(MonthlyData[[#This Row],[Measure ID]]="","",IFERROR(INDEX(MeasureDictionary[Measure],MATCH(MonthlyData[[#This Row],[Measure ID]],MeasureDictionary[ID],0)),""))</f>
        <v/>
      </c>
      <c r="E37" s="26" t="str">
        <f>IF(MonthlyData[[#This Row],[Measure ID]]="","",IFERROR(IF(INDEX(MeasureDictionary[Target],MATCH(MonthlyData[[#This Row],[Measure ID]],MeasureDictionary[ID],0))="","",INDEX(MeasureDictionary[Target],MATCH(MonthlyData[[#This Row],[Measure ID]],MeasureDictionary[ID],0))),""))</f>
        <v/>
      </c>
      <c r="F37" s="34" t="str">
        <f>IF(MonthlyData[[#This Row],[Measure ID]]="","",IFERROR(IF(INDEX(MeasureDictionary[Better is],MATCH(MonthlyData[[#This Row],[Measure ID]],MeasureDictionary[ID],0))="","",INDEX(MeasureDictionary[Better is],MATCH(MonthlyData[[#This Row],[Measure ID]],MeasureDictionary[ID],0))),""))</f>
        <v/>
      </c>
      <c r="G37" s="36" t="str">
        <f>IF(MonthlyData[[#This Row],[Measure ID]]="","",IFERROR(IF(INDEX(MeasureDictionary[At-risk band],MATCH(MonthlyData[[#This Row],[Measure ID]],MeasureDictionary[ID],0))="",DefaultBand,INDEX(MeasureDictionary[At-risk band],MATCH(MonthlyData[[#This Row],[Measure ID]],MeasureDictionary[ID],0))),""))</f>
        <v/>
      </c>
      <c r="H37" s="28" t="str">
        <f>IF(AND(ISNUMBER(MonthlyData[[#This Row],[Value]]),ISNUMBER(MonthlyData[[#This Row],[Target]])),IF(MonthlyData[[#This Row],[Target]]=0,"",(MonthlyData[[#This Row],[Value]]-MonthlyData[[#This Row],[Target]])/MonthlyData[[#This Row],[Target]]),"")</f>
        <v/>
      </c>
      <c r="I3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3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38" spans="1:10" ht="18" customHeight="1" x14ac:dyDescent="0.25">
      <c r="A38" s="30"/>
      <c r="B38" s="32"/>
      <c r="C38" s="24"/>
      <c r="D38" s="22" t="str">
        <f>IF(MonthlyData[[#This Row],[Measure ID]]="","",IFERROR(INDEX(MeasureDictionary[Measure],MATCH(MonthlyData[[#This Row],[Measure ID]],MeasureDictionary[ID],0)),""))</f>
        <v/>
      </c>
      <c r="E38" s="26" t="str">
        <f>IF(MonthlyData[[#This Row],[Measure ID]]="","",IFERROR(IF(INDEX(MeasureDictionary[Target],MATCH(MonthlyData[[#This Row],[Measure ID]],MeasureDictionary[ID],0))="","",INDEX(MeasureDictionary[Target],MATCH(MonthlyData[[#This Row],[Measure ID]],MeasureDictionary[ID],0))),""))</f>
        <v/>
      </c>
      <c r="F38" s="34" t="str">
        <f>IF(MonthlyData[[#This Row],[Measure ID]]="","",IFERROR(IF(INDEX(MeasureDictionary[Better is],MATCH(MonthlyData[[#This Row],[Measure ID]],MeasureDictionary[ID],0))="","",INDEX(MeasureDictionary[Better is],MATCH(MonthlyData[[#This Row],[Measure ID]],MeasureDictionary[ID],0))),""))</f>
        <v/>
      </c>
      <c r="G38" s="36" t="str">
        <f>IF(MonthlyData[[#This Row],[Measure ID]]="","",IFERROR(IF(INDEX(MeasureDictionary[At-risk band],MATCH(MonthlyData[[#This Row],[Measure ID]],MeasureDictionary[ID],0))="",DefaultBand,INDEX(MeasureDictionary[At-risk band],MATCH(MonthlyData[[#This Row],[Measure ID]],MeasureDictionary[ID],0))),""))</f>
        <v/>
      </c>
      <c r="H38" s="28" t="str">
        <f>IF(AND(ISNUMBER(MonthlyData[[#This Row],[Value]]),ISNUMBER(MonthlyData[[#This Row],[Target]])),IF(MonthlyData[[#This Row],[Target]]=0,"",(MonthlyData[[#This Row],[Value]]-MonthlyData[[#This Row],[Target]])/MonthlyData[[#This Row],[Target]]),"")</f>
        <v/>
      </c>
      <c r="I3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3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39" spans="1:10" ht="18" customHeight="1" x14ac:dyDescent="0.25">
      <c r="A39" s="30"/>
      <c r="B39" s="32"/>
      <c r="C39" s="24"/>
      <c r="D39" s="22" t="str">
        <f>IF(MonthlyData[[#This Row],[Measure ID]]="","",IFERROR(INDEX(MeasureDictionary[Measure],MATCH(MonthlyData[[#This Row],[Measure ID]],MeasureDictionary[ID],0)),""))</f>
        <v/>
      </c>
      <c r="E39" s="26" t="str">
        <f>IF(MonthlyData[[#This Row],[Measure ID]]="","",IFERROR(IF(INDEX(MeasureDictionary[Target],MATCH(MonthlyData[[#This Row],[Measure ID]],MeasureDictionary[ID],0))="","",INDEX(MeasureDictionary[Target],MATCH(MonthlyData[[#This Row],[Measure ID]],MeasureDictionary[ID],0))),""))</f>
        <v/>
      </c>
      <c r="F39" s="34" t="str">
        <f>IF(MonthlyData[[#This Row],[Measure ID]]="","",IFERROR(IF(INDEX(MeasureDictionary[Better is],MATCH(MonthlyData[[#This Row],[Measure ID]],MeasureDictionary[ID],0))="","",INDEX(MeasureDictionary[Better is],MATCH(MonthlyData[[#This Row],[Measure ID]],MeasureDictionary[ID],0))),""))</f>
        <v/>
      </c>
      <c r="G39" s="36" t="str">
        <f>IF(MonthlyData[[#This Row],[Measure ID]]="","",IFERROR(IF(INDEX(MeasureDictionary[At-risk band],MATCH(MonthlyData[[#This Row],[Measure ID]],MeasureDictionary[ID],0))="",DefaultBand,INDEX(MeasureDictionary[At-risk band],MATCH(MonthlyData[[#This Row],[Measure ID]],MeasureDictionary[ID],0))),""))</f>
        <v/>
      </c>
      <c r="H39" s="28" t="str">
        <f>IF(AND(ISNUMBER(MonthlyData[[#This Row],[Value]]),ISNUMBER(MonthlyData[[#This Row],[Target]])),IF(MonthlyData[[#This Row],[Target]]=0,"",(MonthlyData[[#This Row],[Value]]-MonthlyData[[#This Row],[Target]])/MonthlyData[[#This Row],[Target]]),"")</f>
        <v/>
      </c>
      <c r="I3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3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40" spans="1:10" ht="18" customHeight="1" x14ac:dyDescent="0.25">
      <c r="A40" s="30"/>
      <c r="B40" s="32"/>
      <c r="C40" s="24"/>
      <c r="D40" s="22" t="str">
        <f>IF(MonthlyData[[#This Row],[Measure ID]]="","",IFERROR(INDEX(MeasureDictionary[Measure],MATCH(MonthlyData[[#This Row],[Measure ID]],MeasureDictionary[ID],0)),""))</f>
        <v/>
      </c>
      <c r="E40" s="26" t="str">
        <f>IF(MonthlyData[[#This Row],[Measure ID]]="","",IFERROR(IF(INDEX(MeasureDictionary[Target],MATCH(MonthlyData[[#This Row],[Measure ID]],MeasureDictionary[ID],0))="","",INDEX(MeasureDictionary[Target],MATCH(MonthlyData[[#This Row],[Measure ID]],MeasureDictionary[ID],0))),""))</f>
        <v/>
      </c>
      <c r="F40" s="34" t="str">
        <f>IF(MonthlyData[[#This Row],[Measure ID]]="","",IFERROR(IF(INDEX(MeasureDictionary[Better is],MATCH(MonthlyData[[#This Row],[Measure ID]],MeasureDictionary[ID],0))="","",INDEX(MeasureDictionary[Better is],MATCH(MonthlyData[[#This Row],[Measure ID]],MeasureDictionary[ID],0))),""))</f>
        <v/>
      </c>
      <c r="G40" s="36" t="str">
        <f>IF(MonthlyData[[#This Row],[Measure ID]]="","",IFERROR(IF(INDEX(MeasureDictionary[At-risk band],MATCH(MonthlyData[[#This Row],[Measure ID]],MeasureDictionary[ID],0))="",DefaultBand,INDEX(MeasureDictionary[At-risk band],MATCH(MonthlyData[[#This Row],[Measure ID]],MeasureDictionary[ID],0))),""))</f>
        <v/>
      </c>
      <c r="H40" s="28" t="str">
        <f>IF(AND(ISNUMBER(MonthlyData[[#This Row],[Value]]),ISNUMBER(MonthlyData[[#This Row],[Target]])),IF(MonthlyData[[#This Row],[Target]]=0,"",(MonthlyData[[#This Row],[Value]]-MonthlyData[[#This Row],[Target]])/MonthlyData[[#This Row],[Target]]),"")</f>
        <v/>
      </c>
      <c r="I4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4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41" spans="1:10" ht="18" customHeight="1" x14ac:dyDescent="0.25">
      <c r="A41" s="30"/>
      <c r="B41" s="32"/>
      <c r="C41" s="24"/>
      <c r="D41" s="22" t="str">
        <f>IF(MonthlyData[[#This Row],[Measure ID]]="","",IFERROR(INDEX(MeasureDictionary[Measure],MATCH(MonthlyData[[#This Row],[Measure ID]],MeasureDictionary[ID],0)),""))</f>
        <v/>
      </c>
      <c r="E41" s="26" t="str">
        <f>IF(MonthlyData[[#This Row],[Measure ID]]="","",IFERROR(IF(INDEX(MeasureDictionary[Target],MATCH(MonthlyData[[#This Row],[Measure ID]],MeasureDictionary[ID],0))="","",INDEX(MeasureDictionary[Target],MATCH(MonthlyData[[#This Row],[Measure ID]],MeasureDictionary[ID],0))),""))</f>
        <v/>
      </c>
      <c r="F41" s="34" t="str">
        <f>IF(MonthlyData[[#This Row],[Measure ID]]="","",IFERROR(IF(INDEX(MeasureDictionary[Better is],MATCH(MonthlyData[[#This Row],[Measure ID]],MeasureDictionary[ID],0))="","",INDEX(MeasureDictionary[Better is],MATCH(MonthlyData[[#This Row],[Measure ID]],MeasureDictionary[ID],0))),""))</f>
        <v/>
      </c>
      <c r="G41" s="36" t="str">
        <f>IF(MonthlyData[[#This Row],[Measure ID]]="","",IFERROR(IF(INDEX(MeasureDictionary[At-risk band],MATCH(MonthlyData[[#This Row],[Measure ID]],MeasureDictionary[ID],0))="",DefaultBand,INDEX(MeasureDictionary[At-risk band],MATCH(MonthlyData[[#This Row],[Measure ID]],MeasureDictionary[ID],0))),""))</f>
        <v/>
      </c>
      <c r="H41" s="28" t="str">
        <f>IF(AND(ISNUMBER(MonthlyData[[#This Row],[Value]]),ISNUMBER(MonthlyData[[#This Row],[Target]])),IF(MonthlyData[[#This Row],[Target]]=0,"",(MonthlyData[[#This Row],[Value]]-MonthlyData[[#This Row],[Target]])/MonthlyData[[#This Row],[Target]]),"")</f>
        <v/>
      </c>
      <c r="I4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4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42" spans="1:10" ht="18" customHeight="1" x14ac:dyDescent="0.25">
      <c r="A42" s="30"/>
      <c r="B42" s="32"/>
      <c r="C42" s="24"/>
      <c r="D42" s="22" t="str">
        <f>IF(MonthlyData[[#This Row],[Measure ID]]="","",IFERROR(INDEX(MeasureDictionary[Measure],MATCH(MonthlyData[[#This Row],[Measure ID]],MeasureDictionary[ID],0)),""))</f>
        <v/>
      </c>
      <c r="E42" s="26" t="str">
        <f>IF(MonthlyData[[#This Row],[Measure ID]]="","",IFERROR(IF(INDEX(MeasureDictionary[Target],MATCH(MonthlyData[[#This Row],[Measure ID]],MeasureDictionary[ID],0))="","",INDEX(MeasureDictionary[Target],MATCH(MonthlyData[[#This Row],[Measure ID]],MeasureDictionary[ID],0))),""))</f>
        <v/>
      </c>
      <c r="F42" s="34" t="str">
        <f>IF(MonthlyData[[#This Row],[Measure ID]]="","",IFERROR(IF(INDEX(MeasureDictionary[Better is],MATCH(MonthlyData[[#This Row],[Measure ID]],MeasureDictionary[ID],0))="","",INDEX(MeasureDictionary[Better is],MATCH(MonthlyData[[#This Row],[Measure ID]],MeasureDictionary[ID],0))),""))</f>
        <v/>
      </c>
      <c r="G42" s="36" t="str">
        <f>IF(MonthlyData[[#This Row],[Measure ID]]="","",IFERROR(IF(INDEX(MeasureDictionary[At-risk band],MATCH(MonthlyData[[#This Row],[Measure ID]],MeasureDictionary[ID],0))="",DefaultBand,INDEX(MeasureDictionary[At-risk band],MATCH(MonthlyData[[#This Row],[Measure ID]],MeasureDictionary[ID],0))),""))</f>
        <v/>
      </c>
      <c r="H42" s="28" t="str">
        <f>IF(AND(ISNUMBER(MonthlyData[[#This Row],[Value]]),ISNUMBER(MonthlyData[[#This Row],[Target]])),IF(MonthlyData[[#This Row],[Target]]=0,"",(MonthlyData[[#This Row],[Value]]-MonthlyData[[#This Row],[Target]])/MonthlyData[[#This Row],[Target]]),"")</f>
        <v/>
      </c>
      <c r="I4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4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43" spans="1:10" ht="18" customHeight="1" x14ac:dyDescent="0.25">
      <c r="A43" s="30"/>
      <c r="B43" s="32"/>
      <c r="C43" s="24"/>
      <c r="D43" s="22" t="str">
        <f>IF(MonthlyData[[#This Row],[Measure ID]]="","",IFERROR(INDEX(MeasureDictionary[Measure],MATCH(MonthlyData[[#This Row],[Measure ID]],MeasureDictionary[ID],0)),""))</f>
        <v/>
      </c>
      <c r="E43" s="26" t="str">
        <f>IF(MonthlyData[[#This Row],[Measure ID]]="","",IFERROR(IF(INDEX(MeasureDictionary[Target],MATCH(MonthlyData[[#This Row],[Measure ID]],MeasureDictionary[ID],0))="","",INDEX(MeasureDictionary[Target],MATCH(MonthlyData[[#This Row],[Measure ID]],MeasureDictionary[ID],0))),""))</f>
        <v/>
      </c>
      <c r="F43" s="34" t="str">
        <f>IF(MonthlyData[[#This Row],[Measure ID]]="","",IFERROR(IF(INDEX(MeasureDictionary[Better is],MATCH(MonthlyData[[#This Row],[Measure ID]],MeasureDictionary[ID],0))="","",INDEX(MeasureDictionary[Better is],MATCH(MonthlyData[[#This Row],[Measure ID]],MeasureDictionary[ID],0))),""))</f>
        <v/>
      </c>
      <c r="G43" s="36" t="str">
        <f>IF(MonthlyData[[#This Row],[Measure ID]]="","",IFERROR(IF(INDEX(MeasureDictionary[At-risk band],MATCH(MonthlyData[[#This Row],[Measure ID]],MeasureDictionary[ID],0))="",DefaultBand,INDEX(MeasureDictionary[At-risk band],MATCH(MonthlyData[[#This Row],[Measure ID]],MeasureDictionary[ID],0))),""))</f>
        <v/>
      </c>
      <c r="H43" s="28" t="str">
        <f>IF(AND(ISNUMBER(MonthlyData[[#This Row],[Value]]),ISNUMBER(MonthlyData[[#This Row],[Target]])),IF(MonthlyData[[#This Row],[Target]]=0,"",(MonthlyData[[#This Row],[Value]]-MonthlyData[[#This Row],[Target]])/MonthlyData[[#This Row],[Target]]),"")</f>
        <v/>
      </c>
      <c r="I4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4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44" spans="1:10" ht="18" customHeight="1" x14ac:dyDescent="0.25">
      <c r="A44" s="30"/>
      <c r="B44" s="32"/>
      <c r="C44" s="24"/>
      <c r="D44" s="22" t="str">
        <f>IF(MonthlyData[[#This Row],[Measure ID]]="","",IFERROR(INDEX(MeasureDictionary[Measure],MATCH(MonthlyData[[#This Row],[Measure ID]],MeasureDictionary[ID],0)),""))</f>
        <v/>
      </c>
      <c r="E44" s="26" t="str">
        <f>IF(MonthlyData[[#This Row],[Measure ID]]="","",IFERROR(IF(INDEX(MeasureDictionary[Target],MATCH(MonthlyData[[#This Row],[Measure ID]],MeasureDictionary[ID],0))="","",INDEX(MeasureDictionary[Target],MATCH(MonthlyData[[#This Row],[Measure ID]],MeasureDictionary[ID],0))),""))</f>
        <v/>
      </c>
      <c r="F44" s="34" t="str">
        <f>IF(MonthlyData[[#This Row],[Measure ID]]="","",IFERROR(IF(INDEX(MeasureDictionary[Better is],MATCH(MonthlyData[[#This Row],[Measure ID]],MeasureDictionary[ID],0))="","",INDEX(MeasureDictionary[Better is],MATCH(MonthlyData[[#This Row],[Measure ID]],MeasureDictionary[ID],0))),""))</f>
        <v/>
      </c>
      <c r="G44" s="36" t="str">
        <f>IF(MonthlyData[[#This Row],[Measure ID]]="","",IFERROR(IF(INDEX(MeasureDictionary[At-risk band],MATCH(MonthlyData[[#This Row],[Measure ID]],MeasureDictionary[ID],0))="",DefaultBand,INDEX(MeasureDictionary[At-risk band],MATCH(MonthlyData[[#This Row],[Measure ID]],MeasureDictionary[ID],0))),""))</f>
        <v/>
      </c>
      <c r="H44" s="28" t="str">
        <f>IF(AND(ISNUMBER(MonthlyData[[#This Row],[Value]]),ISNUMBER(MonthlyData[[#This Row],[Target]])),IF(MonthlyData[[#This Row],[Target]]=0,"",(MonthlyData[[#This Row],[Value]]-MonthlyData[[#This Row],[Target]])/MonthlyData[[#This Row],[Target]]),"")</f>
        <v/>
      </c>
      <c r="I4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4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45" spans="1:10" ht="18" customHeight="1" x14ac:dyDescent="0.25">
      <c r="A45" s="30"/>
      <c r="B45" s="32"/>
      <c r="C45" s="24"/>
      <c r="D45" s="22" t="str">
        <f>IF(MonthlyData[[#This Row],[Measure ID]]="","",IFERROR(INDEX(MeasureDictionary[Measure],MATCH(MonthlyData[[#This Row],[Measure ID]],MeasureDictionary[ID],0)),""))</f>
        <v/>
      </c>
      <c r="E45" s="26" t="str">
        <f>IF(MonthlyData[[#This Row],[Measure ID]]="","",IFERROR(IF(INDEX(MeasureDictionary[Target],MATCH(MonthlyData[[#This Row],[Measure ID]],MeasureDictionary[ID],0))="","",INDEX(MeasureDictionary[Target],MATCH(MonthlyData[[#This Row],[Measure ID]],MeasureDictionary[ID],0))),""))</f>
        <v/>
      </c>
      <c r="F45" s="34" t="str">
        <f>IF(MonthlyData[[#This Row],[Measure ID]]="","",IFERROR(IF(INDEX(MeasureDictionary[Better is],MATCH(MonthlyData[[#This Row],[Measure ID]],MeasureDictionary[ID],0))="","",INDEX(MeasureDictionary[Better is],MATCH(MonthlyData[[#This Row],[Measure ID]],MeasureDictionary[ID],0))),""))</f>
        <v/>
      </c>
      <c r="G45" s="36" t="str">
        <f>IF(MonthlyData[[#This Row],[Measure ID]]="","",IFERROR(IF(INDEX(MeasureDictionary[At-risk band],MATCH(MonthlyData[[#This Row],[Measure ID]],MeasureDictionary[ID],0))="",DefaultBand,INDEX(MeasureDictionary[At-risk band],MATCH(MonthlyData[[#This Row],[Measure ID]],MeasureDictionary[ID],0))),""))</f>
        <v/>
      </c>
      <c r="H45" s="28" t="str">
        <f>IF(AND(ISNUMBER(MonthlyData[[#This Row],[Value]]),ISNUMBER(MonthlyData[[#This Row],[Target]])),IF(MonthlyData[[#This Row],[Target]]=0,"",(MonthlyData[[#This Row],[Value]]-MonthlyData[[#This Row],[Target]])/MonthlyData[[#This Row],[Target]]),"")</f>
        <v/>
      </c>
      <c r="I4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4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46" spans="1:10" ht="18" customHeight="1" x14ac:dyDescent="0.25">
      <c r="A46" s="30"/>
      <c r="B46" s="32"/>
      <c r="C46" s="24"/>
      <c r="D46" s="22" t="str">
        <f>IF(MonthlyData[[#This Row],[Measure ID]]="","",IFERROR(INDEX(MeasureDictionary[Measure],MATCH(MonthlyData[[#This Row],[Measure ID]],MeasureDictionary[ID],0)),""))</f>
        <v/>
      </c>
      <c r="E46" s="26" t="str">
        <f>IF(MonthlyData[[#This Row],[Measure ID]]="","",IFERROR(IF(INDEX(MeasureDictionary[Target],MATCH(MonthlyData[[#This Row],[Measure ID]],MeasureDictionary[ID],0))="","",INDEX(MeasureDictionary[Target],MATCH(MonthlyData[[#This Row],[Measure ID]],MeasureDictionary[ID],0))),""))</f>
        <v/>
      </c>
      <c r="F46" s="34" t="str">
        <f>IF(MonthlyData[[#This Row],[Measure ID]]="","",IFERROR(IF(INDEX(MeasureDictionary[Better is],MATCH(MonthlyData[[#This Row],[Measure ID]],MeasureDictionary[ID],0))="","",INDEX(MeasureDictionary[Better is],MATCH(MonthlyData[[#This Row],[Measure ID]],MeasureDictionary[ID],0))),""))</f>
        <v/>
      </c>
      <c r="G46" s="36" t="str">
        <f>IF(MonthlyData[[#This Row],[Measure ID]]="","",IFERROR(IF(INDEX(MeasureDictionary[At-risk band],MATCH(MonthlyData[[#This Row],[Measure ID]],MeasureDictionary[ID],0))="",DefaultBand,INDEX(MeasureDictionary[At-risk band],MATCH(MonthlyData[[#This Row],[Measure ID]],MeasureDictionary[ID],0))),""))</f>
        <v/>
      </c>
      <c r="H46" s="28" t="str">
        <f>IF(AND(ISNUMBER(MonthlyData[[#This Row],[Value]]),ISNUMBER(MonthlyData[[#This Row],[Target]])),IF(MonthlyData[[#This Row],[Target]]=0,"",(MonthlyData[[#This Row],[Value]]-MonthlyData[[#This Row],[Target]])/MonthlyData[[#This Row],[Target]]),"")</f>
        <v/>
      </c>
      <c r="I4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4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47" spans="1:10" ht="18" customHeight="1" x14ac:dyDescent="0.25">
      <c r="A47" s="30"/>
      <c r="B47" s="32"/>
      <c r="C47" s="24"/>
      <c r="D47" s="22" t="str">
        <f>IF(MonthlyData[[#This Row],[Measure ID]]="","",IFERROR(INDEX(MeasureDictionary[Measure],MATCH(MonthlyData[[#This Row],[Measure ID]],MeasureDictionary[ID],0)),""))</f>
        <v/>
      </c>
      <c r="E47" s="26" t="str">
        <f>IF(MonthlyData[[#This Row],[Measure ID]]="","",IFERROR(IF(INDEX(MeasureDictionary[Target],MATCH(MonthlyData[[#This Row],[Measure ID]],MeasureDictionary[ID],0))="","",INDEX(MeasureDictionary[Target],MATCH(MonthlyData[[#This Row],[Measure ID]],MeasureDictionary[ID],0))),""))</f>
        <v/>
      </c>
      <c r="F47" s="34" t="str">
        <f>IF(MonthlyData[[#This Row],[Measure ID]]="","",IFERROR(IF(INDEX(MeasureDictionary[Better is],MATCH(MonthlyData[[#This Row],[Measure ID]],MeasureDictionary[ID],0))="","",INDEX(MeasureDictionary[Better is],MATCH(MonthlyData[[#This Row],[Measure ID]],MeasureDictionary[ID],0))),""))</f>
        <v/>
      </c>
      <c r="G47" s="36" t="str">
        <f>IF(MonthlyData[[#This Row],[Measure ID]]="","",IFERROR(IF(INDEX(MeasureDictionary[At-risk band],MATCH(MonthlyData[[#This Row],[Measure ID]],MeasureDictionary[ID],0))="",DefaultBand,INDEX(MeasureDictionary[At-risk band],MATCH(MonthlyData[[#This Row],[Measure ID]],MeasureDictionary[ID],0))),""))</f>
        <v/>
      </c>
      <c r="H47" s="28" t="str">
        <f>IF(AND(ISNUMBER(MonthlyData[[#This Row],[Value]]),ISNUMBER(MonthlyData[[#This Row],[Target]])),IF(MonthlyData[[#This Row],[Target]]=0,"",(MonthlyData[[#This Row],[Value]]-MonthlyData[[#This Row],[Target]])/MonthlyData[[#This Row],[Target]]),"")</f>
        <v/>
      </c>
      <c r="I4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4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48" spans="1:10" ht="18" customHeight="1" x14ac:dyDescent="0.25">
      <c r="A48" s="30"/>
      <c r="B48" s="32"/>
      <c r="C48" s="24"/>
      <c r="D48" s="22" t="str">
        <f>IF(MonthlyData[[#This Row],[Measure ID]]="","",IFERROR(INDEX(MeasureDictionary[Measure],MATCH(MonthlyData[[#This Row],[Measure ID]],MeasureDictionary[ID],0)),""))</f>
        <v/>
      </c>
      <c r="E48" s="26" t="str">
        <f>IF(MonthlyData[[#This Row],[Measure ID]]="","",IFERROR(IF(INDEX(MeasureDictionary[Target],MATCH(MonthlyData[[#This Row],[Measure ID]],MeasureDictionary[ID],0))="","",INDEX(MeasureDictionary[Target],MATCH(MonthlyData[[#This Row],[Measure ID]],MeasureDictionary[ID],0))),""))</f>
        <v/>
      </c>
      <c r="F48" s="34" t="str">
        <f>IF(MonthlyData[[#This Row],[Measure ID]]="","",IFERROR(IF(INDEX(MeasureDictionary[Better is],MATCH(MonthlyData[[#This Row],[Measure ID]],MeasureDictionary[ID],0))="","",INDEX(MeasureDictionary[Better is],MATCH(MonthlyData[[#This Row],[Measure ID]],MeasureDictionary[ID],0))),""))</f>
        <v/>
      </c>
      <c r="G48" s="36" t="str">
        <f>IF(MonthlyData[[#This Row],[Measure ID]]="","",IFERROR(IF(INDEX(MeasureDictionary[At-risk band],MATCH(MonthlyData[[#This Row],[Measure ID]],MeasureDictionary[ID],0))="",DefaultBand,INDEX(MeasureDictionary[At-risk band],MATCH(MonthlyData[[#This Row],[Measure ID]],MeasureDictionary[ID],0))),""))</f>
        <v/>
      </c>
      <c r="H48" s="28" t="str">
        <f>IF(AND(ISNUMBER(MonthlyData[[#This Row],[Value]]),ISNUMBER(MonthlyData[[#This Row],[Target]])),IF(MonthlyData[[#This Row],[Target]]=0,"",(MonthlyData[[#This Row],[Value]]-MonthlyData[[#This Row],[Target]])/MonthlyData[[#This Row],[Target]]),"")</f>
        <v/>
      </c>
      <c r="I4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4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49" spans="1:10" ht="18" customHeight="1" x14ac:dyDescent="0.25">
      <c r="A49" s="30"/>
      <c r="B49" s="32"/>
      <c r="C49" s="24"/>
      <c r="D49" s="22" t="str">
        <f>IF(MonthlyData[[#This Row],[Measure ID]]="","",IFERROR(INDEX(MeasureDictionary[Measure],MATCH(MonthlyData[[#This Row],[Measure ID]],MeasureDictionary[ID],0)),""))</f>
        <v/>
      </c>
      <c r="E49" s="26" t="str">
        <f>IF(MonthlyData[[#This Row],[Measure ID]]="","",IFERROR(IF(INDEX(MeasureDictionary[Target],MATCH(MonthlyData[[#This Row],[Measure ID]],MeasureDictionary[ID],0))="","",INDEX(MeasureDictionary[Target],MATCH(MonthlyData[[#This Row],[Measure ID]],MeasureDictionary[ID],0))),""))</f>
        <v/>
      </c>
      <c r="F49" s="34" t="str">
        <f>IF(MonthlyData[[#This Row],[Measure ID]]="","",IFERROR(IF(INDEX(MeasureDictionary[Better is],MATCH(MonthlyData[[#This Row],[Measure ID]],MeasureDictionary[ID],0))="","",INDEX(MeasureDictionary[Better is],MATCH(MonthlyData[[#This Row],[Measure ID]],MeasureDictionary[ID],0))),""))</f>
        <v/>
      </c>
      <c r="G49" s="36" t="str">
        <f>IF(MonthlyData[[#This Row],[Measure ID]]="","",IFERROR(IF(INDEX(MeasureDictionary[At-risk band],MATCH(MonthlyData[[#This Row],[Measure ID]],MeasureDictionary[ID],0))="",DefaultBand,INDEX(MeasureDictionary[At-risk band],MATCH(MonthlyData[[#This Row],[Measure ID]],MeasureDictionary[ID],0))),""))</f>
        <v/>
      </c>
      <c r="H49" s="28" t="str">
        <f>IF(AND(ISNUMBER(MonthlyData[[#This Row],[Value]]),ISNUMBER(MonthlyData[[#This Row],[Target]])),IF(MonthlyData[[#This Row],[Target]]=0,"",(MonthlyData[[#This Row],[Value]]-MonthlyData[[#This Row],[Target]])/MonthlyData[[#This Row],[Target]]),"")</f>
        <v/>
      </c>
      <c r="I4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4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50" spans="1:10" ht="18" customHeight="1" x14ac:dyDescent="0.25">
      <c r="A50" s="30"/>
      <c r="B50" s="32"/>
      <c r="C50" s="24"/>
      <c r="D50" s="22" t="str">
        <f>IF(MonthlyData[[#This Row],[Measure ID]]="","",IFERROR(INDEX(MeasureDictionary[Measure],MATCH(MonthlyData[[#This Row],[Measure ID]],MeasureDictionary[ID],0)),""))</f>
        <v/>
      </c>
      <c r="E50" s="26" t="str">
        <f>IF(MonthlyData[[#This Row],[Measure ID]]="","",IFERROR(IF(INDEX(MeasureDictionary[Target],MATCH(MonthlyData[[#This Row],[Measure ID]],MeasureDictionary[ID],0))="","",INDEX(MeasureDictionary[Target],MATCH(MonthlyData[[#This Row],[Measure ID]],MeasureDictionary[ID],0))),""))</f>
        <v/>
      </c>
      <c r="F50" s="34" t="str">
        <f>IF(MonthlyData[[#This Row],[Measure ID]]="","",IFERROR(IF(INDEX(MeasureDictionary[Better is],MATCH(MonthlyData[[#This Row],[Measure ID]],MeasureDictionary[ID],0))="","",INDEX(MeasureDictionary[Better is],MATCH(MonthlyData[[#This Row],[Measure ID]],MeasureDictionary[ID],0))),""))</f>
        <v/>
      </c>
      <c r="G50" s="36" t="str">
        <f>IF(MonthlyData[[#This Row],[Measure ID]]="","",IFERROR(IF(INDEX(MeasureDictionary[At-risk band],MATCH(MonthlyData[[#This Row],[Measure ID]],MeasureDictionary[ID],0))="",DefaultBand,INDEX(MeasureDictionary[At-risk band],MATCH(MonthlyData[[#This Row],[Measure ID]],MeasureDictionary[ID],0))),""))</f>
        <v/>
      </c>
      <c r="H50" s="28" t="str">
        <f>IF(AND(ISNUMBER(MonthlyData[[#This Row],[Value]]),ISNUMBER(MonthlyData[[#This Row],[Target]])),IF(MonthlyData[[#This Row],[Target]]=0,"",(MonthlyData[[#This Row],[Value]]-MonthlyData[[#This Row],[Target]])/MonthlyData[[#This Row],[Target]]),"")</f>
        <v/>
      </c>
      <c r="I5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5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51" spans="1:10" ht="18" customHeight="1" x14ac:dyDescent="0.25">
      <c r="A51" s="30"/>
      <c r="B51" s="32"/>
      <c r="C51" s="24"/>
      <c r="D51" s="22" t="str">
        <f>IF(MonthlyData[[#This Row],[Measure ID]]="","",IFERROR(INDEX(MeasureDictionary[Measure],MATCH(MonthlyData[[#This Row],[Measure ID]],MeasureDictionary[ID],0)),""))</f>
        <v/>
      </c>
      <c r="E51" s="26" t="str">
        <f>IF(MonthlyData[[#This Row],[Measure ID]]="","",IFERROR(IF(INDEX(MeasureDictionary[Target],MATCH(MonthlyData[[#This Row],[Measure ID]],MeasureDictionary[ID],0))="","",INDEX(MeasureDictionary[Target],MATCH(MonthlyData[[#This Row],[Measure ID]],MeasureDictionary[ID],0))),""))</f>
        <v/>
      </c>
      <c r="F51" s="34" t="str">
        <f>IF(MonthlyData[[#This Row],[Measure ID]]="","",IFERROR(IF(INDEX(MeasureDictionary[Better is],MATCH(MonthlyData[[#This Row],[Measure ID]],MeasureDictionary[ID],0))="","",INDEX(MeasureDictionary[Better is],MATCH(MonthlyData[[#This Row],[Measure ID]],MeasureDictionary[ID],0))),""))</f>
        <v/>
      </c>
      <c r="G51" s="36" t="str">
        <f>IF(MonthlyData[[#This Row],[Measure ID]]="","",IFERROR(IF(INDEX(MeasureDictionary[At-risk band],MATCH(MonthlyData[[#This Row],[Measure ID]],MeasureDictionary[ID],0))="",DefaultBand,INDEX(MeasureDictionary[At-risk band],MATCH(MonthlyData[[#This Row],[Measure ID]],MeasureDictionary[ID],0))),""))</f>
        <v/>
      </c>
      <c r="H51" s="28" t="str">
        <f>IF(AND(ISNUMBER(MonthlyData[[#This Row],[Value]]),ISNUMBER(MonthlyData[[#This Row],[Target]])),IF(MonthlyData[[#This Row],[Target]]=0,"",(MonthlyData[[#This Row],[Value]]-MonthlyData[[#This Row],[Target]])/MonthlyData[[#This Row],[Target]]),"")</f>
        <v/>
      </c>
      <c r="I5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5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52" spans="1:10" ht="18" customHeight="1" x14ac:dyDescent="0.25">
      <c r="A52" s="30"/>
      <c r="B52" s="32"/>
      <c r="C52" s="24"/>
      <c r="D52" s="22" t="str">
        <f>IF(MonthlyData[[#This Row],[Measure ID]]="","",IFERROR(INDEX(MeasureDictionary[Measure],MATCH(MonthlyData[[#This Row],[Measure ID]],MeasureDictionary[ID],0)),""))</f>
        <v/>
      </c>
      <c r="E52" s="26" t="str">
        <f>IF(MonthlyData[[#This Row],[Measure ID]]="","",IFERROR(IF(INDEX(MeasureDictionary[Target],MATCH(MonthlyData[[#This Row],[Measure ID]],MeasureDictionary[ID],0))="","",INDEX(MeasureDictionary[Target],MATCH(MonthlyData[[#This Row],[Measure ID]],MeasureDictionary[ID],0))),""))</f>
        <v/>
      </c>
      <c r="F52" s="34" t="str">
        <f>IF(MonthlyData[[#This Row],[Measure ID]]="","",IFERROR(IF(INDEX(MeasureDictionary[Better is],MATCH(MonthlyData[[#This Row],[Measure ID]],MeasureDictionary[ID],0))="","",INDEX(MeasureDictionary[Better is],MATCH(MonthlyData[[#This Row],[Measure ID]],MeasureDictionary[ID],0))),""))</f>
        <v/>
      </c>
      <c r="G52" s="36" t="str">
        <f>IF(MonthlyData[[#This Row],[Measure ID]]="","",IFERROR(IF(INDEX(MeasureDictionary[At-risk band],MATCH(MonthlyData[[#This Row],[Measure ID]],MeasureDictionary[ID],0))="",DefaultBand,INDEX(MeasureDictionary[At-risk band],MATCH(MonthlyData[[#This Row],[Measure ID]],MeasureDictionary[ID],0))),""))</f>
        <v/>
      </c>
      <c r="H52" s="28" t="str">
        <f>IF(AND(ISNUMBER(MonthlyData[[#This Row],[Value]]),ISNUMBER(MonthlyData[[#This Row],[Target]])),IF(MonthlyData[[#This Row],[Target]]=0,"",(MonthlyData[[#This Row],[Value]]-MonthlyData[[#This Row],[Target]])/MonthlyData[[#This Row],[Target]]),"")</f>
        <v/>
      </c>
      <c r="I5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5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53" spans="1:10" ht="18" customHeight="1" x14ac:dyDescent="0.25">
      <c r="A53" s="30"/>
      <c r="B53" s="32"/>
      <c r="C53" s="24"/>
      <c r="D53" s="22" t="str">
        <f>IF(MonthlyData[[#This Row],[Measure ID]]="","",IFERROR(INDEX(MeasureDictionary[Measure],MATCH(MonthlyData[[#This Row],[Measure ID]],MeasureDictionary[ID],0)),""))</f>
        <v/>
      </c>
      <c r="E53" s="26" t="str">
        <f>IF(MonthlyData[[#This Row],[Measure ID]]="","",IFERROR(IF(INDEX(MeasureDictionary[Target],MATCH(MonthlyData[[#This Row],[Measure ID]],MeasureDictionary[ID],0))="","",INDEX(MeasureDictionary[Target],MATCH(MonthlyData[[#This Row],[Measure ID]],MeasureDictionary[ID],0))),""))</f>
        <v/>
      </c>
      <c r="F53" s="34" t="str">
        <f>IF(MonthlyData[[#This Row],[Measure ID]]="","",IFERROR(IF(INDEX(MeasureDictionary[Better is],MATCH(MonthlyData[[#This Row],[Measure ID]],MeasureDictionary[ID],0))="","",INDEX(MeasureDictionary[Better is],MATCH(MonthlyData[[#This Row],[Measure ID]],MeasureDictionary[ID],0))),""))</f>
        <v/>
      </c>
      <c r="G53" s="36" t="str">
        <f>IF(MonthlyData[[#This Row],[Measure ID]]="","",IFERROR(IF(INDEX(MeasureDictionary[At-risk band],MATCH(MonthlyData[[#This Row],[Measure ID]],MeasureDictionary[ID],0))="",DefaultBand,INDEX(MeasureDictionary[At-risk band],MATCH(MonthlyData[[#This Row],[Measure ID]],MeasureDictionary[ID],0))),""))</f>
        <v/>
      </c>
      <c r="H53" s="28" t="str">
        <f>IF(AND(ISNUMBER(MonthlyData[[#This Row],[Value]]),ISNUMBER(MonthlyData[[#This Row],[Target]])),IF(MonthlyData[[#This Row],[Target]]=0,"",(MonthlyData[[#This Row],[Value]]-MonthlyData[[#This Row],[Target]])/MonthlyData[[#This Row],[Target]]),"")</f>
        <v/>
      </c>
      <c r="I5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5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54" spans="1:10" ht="18" customHeight="1" x14ac:dyDescent="0.25">
      <c r="A54" s="30"/>
      <c r="B54" s="32"/>
      <c r="C54" s="24"/>
      <c r="D54" s="22" t="str">
        <f>IF(MonthlyData[[#This Row],[Measure ID]]="","",IFERROR(INDEX(MeasureDictionary[Measure],MATCH(MonthlyData[[#This Row],[Measure ID]],MeasureDictionary[ID],0)),""))</f>
        <v/>
      </c>
      <c r="E54" s="26" t="str">
        <f>IF(MonthlyData[[#This Row],[Measure ID]]="","",IFERROR(IF(INDEX(MeasureDictionary[Target],MATCH(MonthlyData[[#This Row],[Measure ID]],MeasureDictionary[ID],0))="","",INDEX(MeasureDictionary[Target],MATCH(MonthlyData[[#This Row],[Measure ID]],MeasureDictionary[ID],0))),""))</f>
        <v/>
      </c>
      <c r="F54" s="34" t="str">
        <f>IF(MonthlyData[[#This Row],[Measure ID]]="","",IFERROR(IF(INDEX(MeasureDictionary[Better is],MATCH(MonthlyData[[#This Row],[Measure ID]],MeasureDictionary[ID],0))="","",INDEX(MeasureDictionary[Better is],MATCH(MonthlyData[[#This Row],[Measure ID]],MeasureDictionary[ID],0))),""))</f>
        <v/>
      </c>
      <c r="G54" s="36" t="str">
        <f>IF(MonthlyData[[#This Row],[Measure ID]]="","",IFERROR(IF(INDEX(MeasureDictionary[At-risk band],MATCH(MonthlyData[[#This Row],[Measure ID]],MeasureDictionary[ID],0))="",DefaultBand,INDEX(MeasureDictionary[At-risk band],MATCH(MonthlyData[[#This Row],[Measure ID]],MeasureDictionary[ID],0))),""))</f>
        <v/>
      </c>
      <c r="H54" s="28" t="str">
        <f>IF(AND(ISNUMBER(MonthlyData[[#This Row],[Value]]),ISNUMBER(MonthlyData[[#This Row],[Target]])),IF(MonthlyData[[#This Row],[Target]]=0,"",(MonthlyData[[#This Row],[Value]]-MonthlyData[[#This Row],[Target]])/MonthlyData[[#This Row],[Target]]),"")</f>
        <v/>
      </c>
      <c r="I5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5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55" spans="1:10" ht="18" customHeight="1" x14ac:dyDescent="0.25">
      <c r="A55" s="30"/>
      <c r="B55" s="32"/>
      <c r="C55" s="24"/>
      <c r="D55" s="22" t="str">
        <f>IF(MonthlyData[[#This Row],[Measure ID]]="","",IFERROR(INDEX(MeasureDictionary[Measure],MATCH(MonthlyData[[#This Row],[Measure ID]],MeasureDictionary[ID],0)),""))</f>
        <v/>
      </c>
      <c r="E55" s="26" t="str">
        <f>IF(MonthlyData[[#This Row],[Measure ID]]="","",IFERROR(IF(INDEX(MeasureDictionary[Target],MATCH(MonthlyData[[#This Row],[Measure ID]],MeasureDictionary[ID],0))="","",INDEX(MeasureDictionary[Target],MATCH(MonthlyData[[#This Row],[Measure ID]],MeasureDictionary[ID],0))),""))</f>
        <v/>
      </c>
      <c r="F55" s="34" t="str">
        <f>IF(MonthlyData[[#This Row],[Measure ID]]="","",IFERROR(IF(INDEX(MeasureDictionary[Better is],MATCH(MonthlyData[[#This Row],[Measure ID]],MeasureDictionary[ID],0))="","",INDEX(MeasureDictionary[Better is],MATCH(MonthlyData[[#This Row],[Measure ID]],MeasureDictionary[ID],0))),""))</f>
        <v/>
      </c>
      <c r="G55" s="36" t="str">
        <f>IF(MonthlyData[[#This Row],[Measure ID]]="","",IFERROR(IF(INDEX(MeasureDictionary[At-risk band],MATCH(MonthlyData[[#This Row],[Measure ID]],MeasureDictionary[ID],0))="",DefaultBand,INDEX(MeasureDictionary[At-risk band],MATCH(MonthlyData[[#This Row],[Measure ID]],MeasureDictionary[ID],0))),""))</f>
        <v/>
      </c>
      <c r="H55" s="28" t="str">
        <f>IF(AND(ISNUMBER(MonthlyData[[#This Row],[Value]]),ISNUMBER(MonthlyData[[#This Row],[Target]])),IF(MonthlyData[[#This Row],[Target]]=0,"",(MonthlyData[[#This Row],[Value]]-MonthlyData[[#This Row],[Target]])/MonthlyData[[#This Row],[Target]]),"")</f>
        <v/>
      </c>
      <c r="I5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5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56" spans="1:10" ht="18" customHeight="1" x14ac:dyDescent="0.25">
      <c r="A56" s="30"/>
      <c r="B56" s="32"/>
      <c r="C56" s="24"/>
      <c r="D56" s="22" t="str">
        <f>IF(MonthlyData[[#This Row],[Measure ID]]="","",IFERROR(INDEX(MeasureDictionary[Measure],MATCH(MonthlyData[[#This Row],[Measure ID]],MeasureDictionary[ID],0)),""))</f>
        <v/>
      </c>
      <c r="E56" s="26" t="str">
        <f>IF(MonthlyData[[#This Row],[Measure ID]]="","",IFERROR(IF(INDEX(MeasureDictionary[Target],MATCH(MonthlyData[[#This Row],[Measure ID]],MeasureDictionary[ID],0))="","",INDEX(MeasureDictionary[Target],MATCH(MonthlyData[[#This Row],[Measure ID]],MeasureDictionary[ID],0))),""))</f>
        <v/>
      </c>
      <c r="F56" s="34" t="str">
        <f>IF(MonthlyData[[#This Row],[Measure ID]]="","",IFERROR(IF(INDEX(MeasureDictionary[Better is],MATCH(MonthlyData[[#This Row],[Measure ID]],MeasureDictionary[ID],0))="","",INDEX(MeasureDictionary[Better is],MATCH(MonthlyData[[#This Row],[Measure ID]],MeasureDictionary[ID],0))),""))</f>
        <v/>
      </c>
      <c r="G56" s="36" t="str">
        <f>IF(MonthlyData[[#This Row],[Measure ID]]="","",IFERROR(IF(INDEX(MeasureDictionary[At-risk band],MATCH(MonthlyData[[#This Row],[Measure ID]],MeasureDictionary[ID],0))="",DefaultBand,INDEX(MeasureDictionary[At-risk band],MATCH(MonthlyData[[#This Row],[Measure ID]],MeasureDictionary[ID],0))),""))</f>
        <v/>
      </c>
      <c r="H56" s="28" t="str">
        <f>IF(AND(ISNUMBER(MonthlyData[[#This Row],[Value]]),ISNUMBER(MonthlyData[[#This Row],[Target]])),IF(MonthlyData[[#This Row],[Target]]=0,"",(MonthlyData[[#This Row],[Value]]-MonthlyData[[#This Row],[Target]])/MonthlyData[[#This Row],[Target]]),"")</f>
        <v/>
      </c>
      <c r="I5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5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57" spans="1:10" ht="18" customHeight="1" x14ac:dyDescent="0.25">
      <c r="A57" s="30"/>
      <c r="B57" s="32"/>
      <c r="C57" s="24"/>
      <c r="D57" s="22" t="str">
        <f>IF(MonthlyData[[#This Row],[Measure ID]]="","",IFERROR(INDEX(MeasureDictionary[Measure],MATCH(MonthlyData[[#This Row],[Measure ID]],MeasureDictionary[ID],0)),""))</f>
        <v/>
      </c>
      <c r="E57" s="26" t="str">
        <f>IF(MonthlyData[[#This Row],[Measure ID]]="","",IFERROR(IF(INDEX(MeasureDictionary[Target],MATCH(MonthlyData[[#This Row],[Measure ID]],MeasureDictionary[ID],0))="","",INDEX(MeasureDictionary[Target],MATCH(MonthlyData[[#This Row],[Measure ID]],MeasureDictionary[ID],0))),""))</f>
        <v/>
      </c>
      <c r="F57" s="34" t="str">
        <f>IF(MonthlyData[[#This Row],[Measure ID]]="","",IFERROR(IF(INDEX(MeasureDictionary[Better is],MATCH(MonthlyData[[#This Row],[Measure ID]],MeasureDictionary[ID],0))="","",INDEX(MeasureDictionary[Better is],MATCH(MonthlyData[[#This Row],[Measure ID]],MeasureDictionary[ID],0))),""))</f>
        <v/>
      </c>
      <c r="G57" s="36" t="str">
        <f>IF(MonthlyData[[#This Row],[Measure ID]]="","",IFERROR(IF(INDEX(MeasureDictionary[At-risk band],MATCH(MonthlyData[[#This Row],[Measure ID]],MeasureDictionary[ID],0))="",DefaultBand,INDEX(MeasureDictionary[At-risk band],MATCH(MonthlyData[[#This Row],[Measure ID]],MeasureDictionary[ID],0))),""))</f>
        <v/>
      </c>
      <c r="H57" s="28" t="str">
        <f>IF(AND(ISNUMBER(MonthlyData[[#This Row],[Value]]),ISNUMBER(MonthlyData[[#This Row],[Target]])),IF(MonthlyData[[#This Row],[Target]]=0,"",(MonthlyData[[#This Row],[Value]]-MonthlyData[[#This Row],[Target]])/MonthlyData[[#This Row],[Target]]),"")</f>
        <v/>
      </c>
      <c r="I5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5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58" spans="1:10" ht="18" customHeight="1" x14ac:dyDescent="0.25">
      <c r="A58" s="30"/>
      <c r="B58" s="32"/>
      <c r="C58" s="24"/>
      <c r="D58" s="22" t="str">
        <f>IF(MonthlyData[[#This Row],[Measure ID]]="","",IFERROR(INDEX(MeasureDictionary[Measure],MATCH(MonthlyData[[#This Row],[Measure ID]],MeasureDictionary[ID],0)),""))</f>
        <v/>
      </c>
      <c r="E58" s="26" t="str">
        <f>IF(MonthlyData[[#This Row],[Measure ID]]="","",IFERROR(IF(INDEX(MeasureDictionary[Target],MATCH(MonthlyData[[#This Row],[Measure ID]],MeasureDictionary[ID],0))="","",INDEX(MeasureDictionary[Target],MATCH(MonthlyData[[#This Row],[Measure ID]],MeasureDictionary[ID],0))),""))</f>
        <v/>
      </c>
      <c r="F58" s="34" t="str">
        <f>IF(MonthlyData[[#This Row],[Measure ID]]="","",IFERROR(IF(INDEX(MeasureDictionary[Better is],MATCH(MonthlyData[[#This Row],[Measure ID]],MeasureDictionary[ID],0))="","",INDEX(MeasureDictionary[Better is],MATCH(MonthlyData[[#This Row],[Measure ID]],MeasureDictionary[ID],0))),""))</f>
        <v/>
      </c>
      <c r="G58" s="36" t="str">
        <f>IF(MonthlyData[[#This Row],[Measure ID]]="","",IFERROR(IF(INDEX(MeasureDictionary[At-risk band],MATCH(MonthlyData[[#This Row],[Measure ID]],MeasureDictionary[ID],0))="",DefaultBand,INDEX(MeasureDictionary[At-risk band],MATCH(MonthlyData[[#This Row],[Measure ID]],MeasureDictionary[ID],0))),""))</f>
        <v/>
      </c>
      <c r="H58" s="28" t="str">
        <f>IF(AND(ISNUMBER(MonthlyData[[#This Row],[Value]]),ISNUMBER(MonthlyData[[#This Row],[Target]])),IF(MonthlyData[[#This Row],[Target]]=0,"",(MonthlyData[[#This Row],[Value]]-MonthlyData[[#This Row],[Target]])/MonthlyData[[#This Row],[Target]]),"")</f>
        <v/>
      </c>
      <c r="I5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5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59" spans="1:10" ht="18" customHeight="1" x14ac:dyDescent="0.25">
      <c r="A59" s="30"/>
      <c r="B59" s="32"/>
      <c r="C59" s="24"/>
      <c r="D59" s="22" t="str">
        <f>IF(MonthlyData[[#This Row],[Measure ID]]="","",IFERROR(INDEX(MeasureDictionary[Measure],MATCH(MonthlyData[[#This Row],[Measure ID]],MeasureDictionary[ID],0)),""))</f>
        <v/>
      </c>
      <c r="E59" s="26" t="str">
        <f>IF(MonthlyData[[#This Row],[Measure ID]]="","",IFERROR(IF(INDEX(MeasureDictionary[Target],MATCH(MonthlyData[[#This Row],[Measure ID]],MeasureDictionary[ID],0))="","",INDEX(MeasureDictionary[Target],MATCH(MonthlyData[[#This Row],[Measure ID]],MeasureDictionary[ID],0))),""))</f>
        <v/>
      </c>
      <c r="F59" s="34" t="str">
        <f>IF(MonthlyData[[#This Row],[Measure ID]]="","",IFERROR(IF(INDEX(MeasureDictionary[Better is],MATCH(MonthlyData[[#This Row],[Measure ID]],MeasureDictionary[ID],0))="","",INDEX(MeasureDictionary[Better is],MATCH(MonthlyData[[#This Row],[Measure ID]],MeasureDictionary[ID],0))),""))</f>
        <v/>
      </c>
      <c r="G59" s="36" t="str">
        <f>IF(MonthlyData[[#This Row],[Measure ID]]="","",IFERROR(IF(INDEX(MeasureDictionary[At-risk band],MATCH(MonthlyData[[#This Row],[Measure ID]],MeasureDictionary[ID],0))="",DefaultBand,INDEX(MeasureDictionary[At-risk band],MATCH(MonthlyData[[#This Row],[Measure ID]],MeasureDictionary[ID],0))),""))</f>
        <v/>
      </c>
      <c r="H59" s="28" t="str">
        <f>IF(AND(ISNUMBER(MonthlyData[[#This Row],[Value]]),ISNUMBER(MonthlyData[[#This Row],[Target]])),IF(MonthlyData[[#This Row],[Target]]=0,"",(MonthlyData[[#This Row],[Value]]-MonthlyData[[#This Row],[Target]])/MonthlyData[[#This Row],[Target]]),"")</f>
        <v/>
      </c>
      <c r="I5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5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60" spans="1:10" ht="18" customHeight="1" x14ac:dyDescent="0.25">
      <c r="A60" s="30"/>
      <c r="B60" s="32"/>
      <c r="C60" s="24"/>
      <c r="D60" s="22" t="str">
        <f>IF(MonthlyData[[#This Row],[Measure ID]]="","",IFERROR(INDEX(MeasureDictionary[Measure],MATCH(MonthlyData[[#This Row],[Measure ID]],MeasureDictionary[ID],0)),""))</f>
        <v/>
      </c>
      <c r="E60" s="26" t="str">
        <f>IF(MonthlyData[[#This Row],[Measure ID]]="","",IFERROR(IF(INDEX(MeasureDictionary[Target],MATCH(MonthlyData[[#This Row],[Measure ID]],MeasureDictionary[ID],0))="","",INDEX(MeasureDictionary[Target],MATCH(MonthlyData[[#This Row],[Measure ID]],MeasureDictionary[ID],0))),""))</f>
        <v/>
      </c>
      <c r="F60" s="34" t="str">
        <f>IF(MonthlyData[[#This Row],[Measure ID]]="","",IFERROR(IF(INDEX(MeasureDictionary[Better is],MATCH(MonthlyData[[#This Row],[Measure ID]],MeasureDictionary[ID],0))="","",INDEX(MeasureDictionary[Better is],MATCH(MonthlyData[[#This Row],[Measure ID]],MeasureDictionary[ID],0))),""))</f>
        <v/>
      </c>
      <c r="G60" s="36" t="str">
        <f>IF(MonthlyData[[#This Row],[Measure ID]]="","",IFERROR(IF(INDEX(MeasureDictionary[At-risk band],MATCH(MonthlyData[[#This Row],[Measure ID]],MeasureDictionary[ID],0))="",DefaultBand,INDEX(MeasureDictionary[At-risk band],MATCH(MonthlyData[[#This Row],[Measure ID]],MeasureDictionary[ID],0))),""))</f>
        <v/>
      </c>
      <c r="H60" s="28" t="str">
        <f>IF(AND(ISNUMBER(MonthlyData[[#This Row],[Value]]),ISNUMBER(MonthlyData[[#This Row],[Target]])),IF(MonthlyData[[#This Row],[Target]]=0,"",(MonthlyData[[#This Row],[Value]]-MonthlyData[[#This Row],[Target]])/MonthlyData[[#This Row],[Target]]),"")</f>
        <v/>
      </c>
      <c r="I6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6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61" spans="1:10" ht="18" customHeight="1" x14ac:dyDescent="0.25">
      <c r="A61" s="30"/>
      <c r="B61" s="32"/>
      <c r="C61" s="24"/>
      <c r="D61" s="22" t="str">
        <f>IF(MonthlyData[[#This Row],[Measure ID]]="","",IFERROR(INDEX(MeasureDictionary[Measure],MATCH(MonthlyData[[#This Row],[Measure ID]],MeasureDictionary[ID],0)),""))</f>
        <v/>
      </c>
      <c r="E61" s="26" t="str">
        <f>IF(MonthlyData[[#This Row],[Measure ID]]="","",IFERROR(IF(INDEX(MeasureDictionary[Target],MATCH(MonthlyData[[#This Row],[Measure ID]],MeasureDictionary[ID],0))="","",INDEX(MeasureDictionary[Target],MATCH(MonthlyData[[#This Row],[Measure ID]],MeasureDictionary[ID],0))),""))</f>
        <v/>
      </c>
      <c r="F61" s="34" t="str">
        <f>IF(MonthlyData[[#This Row],[Measure ID]]="","",IFERROR(IF(INDEX(MeasureDictionary[Better is],MATCH(MonthlyData[[#This Row],[Measure ID]],MeasureDictionary[ID],0))="","",INDEX(MeasureDictionary[Better is],MATCH(MonthlyData[[#This Row],[Measure ID]],MeasureDictionary[ID],0))),""))</f>
        <v/>
      </c>
      <c r="G61" s="36" t="str">
        <f>IF(MonthlyData[[#This Row],[Measure ID]]="","",IFERROR(IF(INDEX(MeasureDictionary[At-risk band],MATCH(MonthlyData[[#This Row],[Measure ID]],MeasureDictionary[ID],0))="",DefaultBand,INDEX(MeasureDictionary[At-risk band],MATCH(MonthlyData[[#This Row],[Measure ID]],MeasureDictionary[ID],0))),""))</f>
        <v/>
      </c>
      <c r="H61" s="28" t="str">
        <f>IF(AND(ISNUMBER(MonthlyData[[#This Row],[Value]]),ISNUMBER(MonthlyData[[#This Row],[Target]])),IF(MonthlyData[[#This Row],[Target]]=0,"",(MonthlyData[[#This Row],[Value]]-MonthlyData[[#This Row],[Target]])/MonthlyData[[#This Row],[Target]]),"")</f>
        <v/>
      </c>
      <c r="I6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6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62" spans="1:10" ht="18" customHeight="1" x14ac:dyDescent="0.25">
      <c r="A62" s="30"/>
      <c r="B62" s="32"/>
      <c r="C62" s="24"/>
      <c r="D62" s="22" t="str">
        <f>IF(MonthlyData[[#This Row],[Measure ID]]="","",IFERROR(INDEX(MeasureDictionary[Measure],MATCH(MonthlyData[[#This Row],[Measure ID]],MeasureDictionary[ID],0)),""))</f>
        <v/>
      </c>
      <c r="E62" s="26" t="str">
        <f>IF(MonthlyData[[#This Row],[Measure ID]]="","",IFERROR(IF(INDEX(MeasureDictionary[Target],MATCH(MonthlyData[[#This Row],[Measure ID]],MeasureDictionary[ID],0))="","",INDEX(MeasureDictionary[Target],MATCH(MonthlyData[[#This Row],[Measure ID]],MeasureDictionary[ID],0))),""))</f>
        <v/>
      </c>
      <c r="F62" s="34" t="str">
        <f>IF(MonthlyData[[#This Row],[Measure ID]]="","",IFERROR(IF(INDEX(MeasureDictionary[Better is],MATCH(MonthlyData[[#This Row],[Measure ID]],MeasureDictionary[ID],0))="","",INDEX(MeasureDictionary[Better is],MATCH(MonthlyData[[#This Row],[Measure ID]],MeasureDictionary[ID],0))),""))</f>
        <v/>
      </c>
      <c r="G62" s="36" t="str">
        <f>IF(MonthlyData[[#This Row],[Measure ID]]="","",IFERROR(IF(INDEX(MeasureDictionary[At-risk band],MATCH(MonthlyData[[#This Row],[Measure ID]],MeasureDictionary[ID],0))="",DefaultBand,INDEX(MeasureDictionary[At-risk band],MATCH(MonthlyData[[#This Row],[Measure ID]],MeasureDictionary[ID],0))),""))</f>
        <v/>
      </c>
      <c r="H62" s="28" t="str">
        <f>IF(AND(ISNUMBER(MonthlyData[[#This Row],[Value]]),ISNUMBER(MonthlyData[[#This Row],[Target]])),IF(MonthlyData[[#This Row],[Target]]=0,"",(MonthlyData[[#This Row],[Value]]-MonthlyData[[#This Row],[Target]])/MonthlyData[[#This Row],[Target]]),"")</f>
        <v/>
      </c>
      <c r="I6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6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63" spans="1:10" ht="18" customHeight="1" x14ac:dyDescent="0.25">
      <c r="A63" s="30"/>
      <c r="B63" s="32"/>
      <c r="C63" s="24"/>
      <c r="D63" s="22" t="str">
        <f>IF(MonthlyData[[#This Row],[Measure ID]]="","",IFERROR(INDEX(MeasureDictionary[Measure],MATCH(MonthlyData[[#This Row],[Measure ID]],MeasureDictionary[ID],0)),""))</f>
        <v/>
      </c>
      <c r="E63" s="26" t="str">
        <f>IF(MonthlyData[[#This Row],[Measure ID]]="","",IFERROR(IF(INDEX(MeasureDictionary[Target],MATCH(MonthlyData[[#This Row],[Measure ID]],MeasureDictionary[ID],0))="","",INDEX(MeasureDictionary[Target],MATCH(MonthlyData[[#This Row],[Measure ID]],MeasureDictionary[ID],0))),""))</f>
        <v/>
      </c>
      <c r="F63" s="34" t="str">
        <f>IF(MonthlyData[[#This Row],[Measure ID]]="","",IFERROR(IF(INDEX(MeasureDictionary[Better is],MATCH(MonthlyData[[#This Row],[Measure ID]],MeasureDictionary[ID],0))="","",INDEX(MeasureDictionary[Better is],MATCH(MonthlyData[[#This Row],[Measure ID]],MeasureDictionary[ID],0))),""))</f>
        <v/>
      </c>
      <c r="G63" s="36" t="str">
        <f>IF(MonthlyData[[#This Row],[Measure ID]]="","",IFERROR(IF(INDEX(MeasureDictionary[At-risk band],MATCH(MonthlyData[[#This Row],[Measure ID]],MeasureDictionary[ID],0))="",DefaultBand,INDEX(MeasureDictionary[At-risk band],MATCH(MonthlyData[[#This Row],[Measure ID]],MeasureDictionary[ID],0))),""))</f>
        <v/>
      </c>
      <c r="H63" s="28" t="str">
        <f>IF(AND(ISNUMBER(MonthlyData[[#This Row],[Value]]),ISNUMBER(MonthlyData[[#This Row],[Target]])),IF(MonthlyData[[#This Row],[Target]]=0,"",(MonthlyData[[#This Row],[Value]]-MonthlyData[[#This Row],[Target]])/MonthlyData[[#This Row],[Target]]),"")</f>
        <v/>
      </c>
      <c r="I6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6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64" spans="1:10" ht="18" customHeight="1" x14ac:dyDescent="0.25">
      <c r="A64" s="30"/>
      <c r="B64" s="32"/>
      <c r="C64" s="24"/>
      <c r="D64" s="22" t="str">
        <f>IF(MonthlyData[[#This Row],[Measure ID]]="","",IFERROR(INDEX(MeasureDictionary[Measure],MATCH(MonthlyData[[#This Row],[Measure ID]],MeasureDictionary[ID],0)),""))</f>
        <v/>
      </c>
      <c r="E64" s="26" t="str">
        <f>IF(MonthlyData[[#This Row],[Measure ID]]="","",IFERROR(IF(INDEX(MeasureDictionary[Target],MATCH(MonthlyData[[#This Row],[Measure ID]],MeasureDictionary[ID],0))="","",INDEX(MeasureDictionary[Target],MATCH(MonthlyData[[#This Row],[Measure ID]],MeasureDictionary[ID],0))),""))</f>
        <v/>
      </c>
      <c r="F64" s="34" t="str">
        <f>IF(MonthlyData[[#This Row],[Measure ID]]="","",IFERROR(IF(INDEX(MeasureDictionary[Better is],MATCH(MonthlyData[[#This Row],[Measure ID]],MeasureDictionary[ID],0))="","",INDEX(MeasureDictionary[Better is],MATCH(MonthlyData[[#This Row],[Measure ID]],MeasureDictionary[ID],0))),""))</f>
        <v/>
      </c>
      <c r="G64" s="36" t="str">
        <f>IF(MonthlyData[[#This Row],[Measure ID]]="","",IFERROR(IF(INDEX(MeasureDictionary[At-risk band],MATCH(MonthlyData[[#This Row],[Measure ID]],MeasureDictionary[ID],0))="",DefaultBand,INDEX(MeasureDictionary[At-risk band],MATCH(MonthlyData[[#This Row],[Measure ID]],MeasureDictionary[ID],0))),""))</f>
        <v/>
      </c>
      <c r="H64" s="28" t="str">
        <f>IF(AND(ISNUMBER(MonthlyData[[#This Row],[Value]]),ISNUMBER(MonthlyData[[#This Row],[Target]])),IF(MonthlyData[[#This Row],[Target]]=0,"",(MonthlyData[[#This Row],[Value]]-MonthlyData[[#This Row],[Target]])/MonthlyData[[#This Row],[Target]]),"")</f>
        <v/>
      </c>
      <c r="I6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6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65" spans="1:10" ht="18" customHeight="1" x14ac:dyDescent="0.25">
      <c r="A65" s="30"/>
      <c r="B65" s="32"/>
      <c r="C65" s="24"/>
      <c r="D65" s="22" t="str">
        <f>IF(MonthlyData[[#This Row],[Measure ID]]="","",IFERROR(INDEX(MeasureDictionary[Measure],MATCH(MonthlyData[[#This Row],[Measure ID]],MeasureDictionary[ID],0)),""))</f>
        <v/>
      </c>
      <c r="E65" s="26" t="str">
        <f>IF(MonthlyData[[#This Row],[Measure ID]]="","",IFERROR(IF(INDEX(MeasureDictionary[Target],MATCH(MonthlyData[[#This Row],[Measure ID]],MeasureDictionary[ID],0))="","",INDEX(MeasureDictionary[Target],MATCH(MonthlyData[[#This Row],[Measure ID]],MeasureDictionary[ID],0))),""))</f>
        <v/>
      </c>
      <c r="F65" s="34" t="str">
        <f>IF(MonthlyData[[#This Row],[Measure ID]]="","",IFERROR(IF(INDEX(MeasureDictionary[Better is],MATCH(MonthlyData[[#This Row],[Measure ID]],MeasureDictionary[ID],0))="","",INDEX(MeasureDictionary[Better is],MATCH(MonthlyData[[#This Row],[Measure ID]],MeasureDictionary[ID],0))),""))</f>
        <v/>
      </c>
      <c r="G65" s="36" t="str">
        <f>IF(MonthlyData[[#This Row],[Measure ID]]="","",IFERROR(IF(INDEX(MeasureDictionary[At-risk band],MATCH(MonthlyData[[#This Row],[Measure ID]],MeasureDictionary[ID],0))="",DefaultBand,INDEX(MeasureDictionary[At-risk band],MATCH(MonthlyData[[#This Row],[Measure ID]],MeasureDictionary[ID],0))),""))</f>
        <v/>
      </c>
      <c r="H65" s="28" t="str">
        <f>IF(AND(ISNUMBER(MonthlyData[[#This Row],[Value]]),ISNUMBER(MonthlyData[[#This Row],[Target]])),IF(MonthlyData[[#This Row],[Target]]=0,"",(MonthlyData[[#This Row],[Value]]-MonthlyData[[#This Row],[Target]])/MonthlyData[[#This Row],[Target]]),"")</f>
        <v/>
      </c>
      <c r="I6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6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66" spans="1:10" ht="18" customHeight="1" x14ac:dyDescent="0.25">
      <c r="A66" s="30"/>
      <c r="B66" s="32"/>
      <c r="C66" s="24"/>
      <c r="D66" s="22" t="str">
        <f>IF(MonthlyData[[#This Row],[Measure ID]]="","",IFERROR(INDEX(MeasureDictionary[Measure],MATCH(MonthlyData[[#This Row],[Measure ID]],MeasureDictionary[ID],0)),""))</f>
        <v/>
      </c>
      <c r="E66" s="26" t="str">
        <f>IF(MonthlyData[[#This Row],[Measure ID]]="","",IFERROR(IF(INDEX(MeasureDictionary[Target],MATCH(MonthlyData[[#This Row],[Measure ID]],MeasureDictionary[ID],0))="","",INDEX(MeasureDictionary[Target],MATCH(MonthlyData[[#This Row],[Measure ID]],MeasureDictionary[ID],0))),""))</f>
        <v/>
      </c>
      <c r="F66" s="34" t="str">
        <f>IF(MonthlyData[[#This Row],[Measure ID]]="","",IFERROR(IF(INDEX(MeasureDictionary[Better is],MATCH(MonthlyData[[#This Row],[Measure ID]],MeasureDictionary[ID],0))="","",INDEX(MeasureDictionary[Better is],MATCH(MonthlyData[[#This Row],[Measure ID]],MeasureDictionary[ID],0))),""))</f>
        <v/>
      </c>
      <c r="G66" s="36" t="str">
        <f>IF(MonthlyData[[#This Row],[Measure ID]]="","",IFERROR(IF(INDEX(MeasureDictionary[At-risk band],MATCH(MonthlyData[[#This Row],[Measure ID]],MeasureDictionary[ID],0))="",DefaultBand,INDEX(MeasureDictionary[At-risk band],MATCH(MonthlyData[[#This Row],[Measure ID]],MeasureDictionary[ID],0))),""))</f>
        <v/>
      </c>
      <c r="H66" s="28" t="str">
        <f>IF(AND(ISNUMBER(MonthlyData[[#This Row],[Value]]),ISNUMBER(MonthlyData[[#This Row],[Target]])),IF(MonthlyData[[#This Row],[Target]]=0,"",(MonthlyData[[#This Row],[Value]]-MonthlyData[[#This Row],[Target]])/MonthlyData[[#This Row],[Target]]),"")</f>
        <v/>
      </c>
      <c r="I6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6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67" spans="1:10" ht="18" customHeight="1" x14ac:dyDescent="0.25">
      <c r="A67" s="30"/>
      <c r="B67" s="32"/>
      <c r="C67" s="24"/>
      <c r="D67" s="22" t="str">
        <f>IF(MonthlyData[[#This Row],[Measure ID]]="","",IFERROR(INDEX(MeasureDictionary[Measure],MATCH(MonthlyData[[#This Row],[Measure ID]],MeasureDictionary[ID],0)),""))</f>
        <v/>
      </c>
      <c r="E67" s="26" t="str">
        <f>IF(MonthlyData[[#This Row],[Measure ID]]="","",IFERROR(IF(INDEX(MeasureDictionary[Target],MATCH(MonthlyData[[#This Row],[Measure ID]],MeasureDictionary[ID],0))="","",INDEX(MeasureDictionary[Target],MATCH(MonthlyData[[#This Row],[Measure ID]],MeasureDictionary[ID],0))),""))</f>
        <v/>
      </c>
      <c r="F67" s="34" t="str">
        <f>IF(MonthlyData[[#This Row],[Measure ID]]="","",IFERROR(IF(INDEX(MeasureDictionary[Better is],MATCH(MonthlyData[[#This Row],[Measure ID]],MeasureDictionary[ID],0))="","",INDEX(MeasureDictionary[Better is],MATCH(MonthlyData[[#This Row],[Measure ID]],MeasureDictionary[ID],0))),""))</f>
        <v/>
      </c>
      <c r="G67" s="36" t="str">
        <f>IF(MonthlyData[[#This Row],[Measure ID]]="","",IFERROR(IF(INDEX(MeasureDictionary[At-risk band],MATCH(MonthlyData[[#This Row],[Measure ID]],MeasureDictionary[ID],0))="",DefaultBand,INDEX(MeasureDictionary[At-risk band],MATCH(MonthlyData[[#This Row],[Measure ID]],MeasureDictionary[ID],0))),""))</f>
        <v/>
      </c>
      <c r="H67" s="28" t="str">
        <f>IF(AND(ISNUMBER(MonthlyData[[#This Row],[Value]]),ISNUMBER(MonthlyData[[#This Row],[Target]])),IF(MonthlyData[[#This Row],[Target]]=0,"",(MonthlyData[[#This Row],[Value]]-MonthlyData[[#This Row],[Target]])/MonthlyData[[#This Row],[Target]]),"")</f>
        <v/>
      </c>
      <c r="I6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6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68" spans="1:10" ht="18" customHeight="1" x14ac:dyDescent="0.25">
      <c r="A68" s="30"/>
      <c r="B68" s="32"/>
      <c r="C68" s="24"/>
      <c r="D68" s="22" t="str">
        <f>IF(MonthlyData[[#This Row],[Measure ID]]="","",IFERROR(INDEX(MeasureDictionary[Measure],MATCH(MonthlyData[[#This Row],[Measure ID]],MeasureDictionary[ID],0)),""))</f>
        <v/>
      </c>
      <c r="E68" s="26" t="str">
        <f>IF(MonthlyData[[#This Row],[Measure ID]]="","",IFERROR(IF(INDEX(MeasureDictionary[Target],MATCH(MonthlyData[[#This Row],[Measure ID]],MeasureDictionary[ID],0))="","",INDEX(MeasureDictionary[Target],MATCH(MonthlyData[[#This Row],[Measure ID]],MeasureDictionary[ID],0))),""))</f>
        <v/>
      </c>
      <c r="F68" s="34" t="str">
        <f>IF(MonthlyData[[#This Row],[Measure ID]]="","",IFERROR(IF(INDEX(MeasureDictionary[Better is],MATCH(MonthlyData[[#This Row],[Measure ID]],MeasureDictionary[ID],0))="","",INDEX(MeasureDictionary[Better is],MATCH(MonthlyData[[#This Row],[Measure ID]],MeasureDictionary[ID],0))),""))</f>
        <v/>
      </c>
      <c r="G68" s="36" t="str">
        <f>IF(MonthlyData[[#This Row],[Measure ID]]="","",IFERROR(IF(INDEX(MeasureDictionary[At-risk band],MATCH(MonthlyData[[#This Row],[Measure ID]],MeasureDictionary[ID],0))="",DefaultBand,INDEX(MeasureDictionary[At-risk band],MATCH(MonthlyData[[#This Row],[Measure ID]],MeasureDictionary[ID],0))),""))</f>
        <v/>
      </c>
      <c r="H68" s="28" t="str">
        <f>IF(AND(ISNUMBER(MonthlyData[[#This Row],[Value]]),ISNUMBER(MonthlyData[[#This Row],[Target]])),IF(MonthlyData[[#This Row],[Target]]=0,"",(MonthlyData[[#This Row],[Value]]-MonthlyData[[#This Row],[Target]])/MonthlyData[[#This Row],[Target]]),"")</f>
        <v/>
      </c>
      <c r="I6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6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69" spans="1:10" ht="18" customHeight="1" x14ac:dyDescent="0.25">
      <c r="A69" s="30"/>
      <c r="B69" s="32"/>
      <c r="C69" s="24"/>
      <c r="D69" s="22" t="str">
        <f>IF(MonthlyData[[#This Row],[Measure ID]]="","",IFERROR(INDEX(MeasureDictionary[Measure],MATCH(MonthlyData[[#This Row],[Measure ID]],MeasureDictionary[ID],0)),""))</f>
        <v/>
      </c>
      <c r="E69" s="26" t="str">
        <f>IF(MonthlyData[[#This Row],[Measure ID]]="","",IFERROR(IF(INDEX(MeasureDictionary[Target],MATCH(MonthlyData[[#This Row],[Measure ID]],MeasureDictionary[ID],0))="","",INDEX(MeasureDictionary[Target],MATCH(MonthlyData[[#This Row],[Measure ID]],MeasureDictionary[ID],0))),""))</f>
        <v/>
      </c>
      <c r="F69" s="34" t="str">
        <f>IF(MonthlyData[[#This Row],[Measure ID]]="","",IFERROR(IF(INDEX(MeasureDictionary[Better is],MATCH(MonthlyData[[#This Row],[Measure ID]],MeasureDictionary[ID],0))="","",INDEX(MeasureDictionary[Better is],MATCH(MonthlyData[[#This Row],[Measure ID]],MeasureDictionary[ID],0))),""))</f>
        <v/>
      </c>
      <c r="G69" s="36" t="str">
        <f>IF(MonthlyData[[#This Row],[Measure ID]]="","",IFERROR(IF(INDEX(MeasureDictionary[At-risk band],MATCH(MonthlyData[[#This Row],[Measure ID]],MeasureDictionary[ID],0))="",DefaultBand,INDEX(MeasureDictionary[At-risk band],MATCH(MonthlyData[[#This Row],[Measure ID]],MeasureDictionary[ID],0))),""))</f>
        <v/>
      </c>
      <c r="H69" s="28" t="str">
        <f>IF(AND(ISNUMBER(MonthlyData[[#This Row],[Value]]),ISNUMBER(MonthlyData[[#This Row],[Target]])),IF(MonthlyData[[#This Row],[Target]]=0,"",(MonthlyData[[#This Row],[Value]]-MonthlyData[[#This Row],[Target]])/MonthlyData[[#This Row],[Target]]),"")</f>
        <v/>
      </c>
      <c r="I6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6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70" spans="1:10" ht="18" customHeight="1" x14ac:dyDescent="0.25">
      <c r="A70" s="30"/>
      <c r="B70" s="32"/>
      <c r="C70" s="24"/>
      <c r="D70" s="22" t="str">
        <f>IF(MonthlyData[[#This Row],[Measure ID]]="","",IFERROR(INDEX(MeasureDictionary[Measure],MATCH(MonthlyData[[#This Row],[Measure ID]],MeasureDictionary[ID],0)),""))</f>
        <v/>
      </c>
      <c r="E70" s="26" t="str">
        <f>IF(MonthlyData[[#This Row],[Measure ID]]="","",IFERROR(IF(INDEX(MeasureDictionary[Target],MATCH(MonthlyData[[#This Row],[Measure ID]],MeasureDictionary[ID],0))="","",INDEX(MeasureDictionary[Target],MATCH(MonthlyData[[#This Row],[Measure ID]],MeasureDictionary[ID],0))),""))</f>
        <v/>
      </c>
      <c r="F70" s="34" t="str">
        <f>IF(MonthlyData[[#This Row],[Measure ID]]="","",IFERROR(IF(INDEX(MeasureDictionary[Better is],MATCH(MonthlyData[[#This Row],[Measure ID]],MeasureDictionary[ID],0))="","",INDEX(MeasureDictionary[Better is],MATCH(MonthlyData[[#This Row],[Measure ID]],MeasureDictionary[ID],0))),""))</f>
        <v/>
      </c>
      <c r="G70" s="36" t="str">
        <f>IF(MonthlyData[[#This Row],[Measure ID]]="","",IFERROR(IF(INDEX(MeasureDictionary[At-risk band],MATCH(MonthlyData[[#This Row],[Measure ID]],MeasureDictionary[ID],0))="",DefaultBand,INDEX(MeasureDictionary[At-risk band],MATCH(MonthlyData[[#This Row],[Measure ID]],MeasureDictionary[ID],0))),""))</f>
        <v/>
      </c>
      <c r="H70" s="28" t="str">
        <f>IF(AND(ISNUMBER(MonthlyData[[#This Row],[Value]]),ISNUMBER(MonthlyData[[#This Row],[Target]])),IF(MonthlyData[[#This Row],[Target]]=0,"",(MonthlyData[[#This Row],[Value]]-MonthlyData[[#This Row],[Target]])/MonthlyData[[#This Row],[Target]]),"")</f>
        <v/>
      </c>
      <c r="I7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7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71" spans="1:10" ht="18" customHeight="1" x14ac:dyDescent="0.25">
      <c r="A71" s="30"/>
      <c r="B71" s="32"/>
      <c r="C71" s="24"/>
      <c r="D71" s="22" t="str">
        <f>IF(MonthlyData[[#This Row],[Measure ID]]="","",IFERROR(INDEX(MeasureDictionary[Measure],MATCH(MonthlyData[[#This Row],[Measure ID]],MeasureDictionary[ID],0)),""))</f>
        <v/>
      </c>
      <c r="E71" s="26" t="str">
        <f>IF(MonthlyData[[#This Row],[Measure ID]]="","",IFERROR(IF(INDEX(MeasureDictionary[Target],MATCH(MonthlyData[[#This Row],[Measure ID]],MeasureDictionary[ID],0))="","",INDEX(MeasureDictionary[Target],MATCH(MonthlyData[[#This Row],[Measure ID]],MeasureDictionary[ID],0))),""))</f>
        <v/>
      </c>
      <c r="F71" s="34" t="str">
        <f>IF(MonthlyData[[#This Row],[Measure ID]]="","",IFERROR(IF(INDEX(MeasureDictionary[Better is],MATCH(MonthlyData[[#This Row],[Measure ID]],MeasureDictionary[ID],0))="","",INDEX(MeasureDictionary[Better is],MATCH(MonthlyData[[#This Row],[Measure ID]],MeasureDictionary[ID],0))),""))</f>
        <v/>
      </c>
      <c r="G71" s="36" t="str">
        <f>IF(MonthlyData[[#This Row],[Measure ID]]="","",IFERROR(IF(INDEX(MeasureDictionary[At-risk band],MATCH(MonthlyData[[#This Row],[Measure ID]],MeasureDictionary[ID],0))="",DefaultBand,INDEX(MeasureDictionary[At-risk band],MATCH(MonthlyData[[#This Row],[Measure ID]],MeasureDictionary[ID],0))),""))</f>
        <v/>
      </c>
      <c r="H71" s="28" t="str">
        <f>IF(AND(ISNUMBER(MonthlyData[[#This Row],[Value]]),ISNUMBER(MonthlyData[[#This Row],[Target]])),IF(MonthlyData[[#This Row],[Target]]=0,"",(MonthlyData[[#This Row],[Value]]-MonthlyData[[#This Row],[Target]])/MonthlyData[[#This Row],[Target]]),"")</f>
        <v/>
      </c>
      <c r="I7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7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72" spans="1:10" ht="18" customHeight="1" x14ac:dyDescent="0.25">
      <c r="A72" s="30"/>
      <c r="B72" s="32"/>
      <c r="C72" s="24"/>
      <c r="D72" s="22" t="str">
        <f>IF(MonthlyData[[#This Row],[Measure ID]]="","",IFERROR(INDEX(MeasureDictionary[Measure],MATCH(MonthlyData[[#This Row],[Measure ID]],MeasureDictionary[ID],0)),""))</f>
        <v/>
      </c>
      <c r="E72" s="26" t="str">
        <f>IF(MonthlyData[[#This Row],[Measure ID]]="","",IFERROR(IF(INDEX(MeasureDictionary[Target],MATCH(MonthlyData[[#This Row],[Measure ID]],MeasureDictionary[ID],0))="","",INDEX(MeasureDictionary[Target],MATCH(MonthlyData[[#This Row],[Measure ID]],MeasureDictionary[ID],0))),""))</f>
        <v/>
      </c>
      <c r="F72" s="34" t="str">
        <f>IF(MonthlyData[[#This Row],[Measure ID]]="","",IFERROR(IF(INDEX(MeasureDictionary[Better is],MATCH(MonthlyData[[#This Row],[Measure ID]],MeasureDictionary[ID],0))="","",INDEX(MeasureDictionary[Better is],MATCH(MonthlyData[[#This Row],[Measure ID]],MeasureDictionary[ID],0))),""))</f>
        <v/>
      </c>
      <c r="G72" s="36" t="str">
        <f>IF(MonthlyData[[#This Row],[Measure ID]]="","",IFERROR(IF(INDEX(MeasureDictionary[At-risk band],MATCH(MonthlyData[[#This Row],[Measure ID]],MeasureDictionary[ID],0))="",DefaultBand,INDEX(MeasureDictionary[At-risk band],MATCH(MonthlyData[[#This Row],[Measure ID]],MeasureDictionary[ID],0))),""))</f>
        <v/>
      </c>
      <c r="H72" s="28" t="str">
        <f>IF(AND(ISNUMBER(MonthlyData[[#This Row],[Value]]),ISNUMBER(MonthlyData[[#This Row],[Target]])),IF(MonthlyData[[#This Row],[Target]]=0,"",(MonthlyData[[#This Row],[Value]]-MonthlyData[[#This Row],[Target]])/MonthlyData[[#This Row],[Target]]),"")</f>
        <v/>
      </c>
      <c r="I7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7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73" spans="1:10" ht="18" customHeight="1" x14ac:dyDescent="0.25">
      <c r="A73" s="30"/>
      <c r="B73" s="32"/>
      <c r="C73" s="24"/>
      <c r="D73" s="22" t="str">
        <f>IF(MonthlyData[[#This Row],[Measure ID]]="","",IFERROR(INDEX(MeasureDictionary[Measure],MATCH(MonthlyData[[#This Row],[Measure ID]],MeasureDictionary[ID],0)),""))</f>
        <v/>
      </c>
      <c r="E73" s="26" t="str">
        <f>IF(MonthlyData[[#This Row],[Measure ID]]="","",IFERROR(IF(INDEX(MeasureDictionary[Target],MATCH(MonthlyData[[#This Row],[Measure ID]],MeasureDictionary[ID],0))="","",INDEX(MeasureDictionary[Target],MATCH(MonthlyData[[#This Row],[Measure ID]],MeasureDictionary[ID],0))),""))</f>
        <v/>
      </c>
      <c r="F73" s="34" t="str">
        <f>IF(MonthlyData[[#This Row],[Measure ID]]="","",IFERROR(IF(INDEX(MeasureDictionary[Better is],MATCH(MonthlyData[[#This Row],[Measure ID]],MeasureDictionary[ID],0))="","",INDEX(MeasureDictionary[Better is],MATCH(MonthlyData[[#This Row],[Measure ID]],MeasureDictionary[ID],0))),""))</f>
        <v/>
      </c>
      <c r="G73" s="36" t="str">
        <f>IF(MonthlyData[[#This Row],[Measure ID]]="","",IFERROR(IF(INDEX(MeasureDictionary[At-risk band],MATCH(MonthlyData[[#This Row],[Measure ID]],MeasureDictionary[ID],0))="",DefaultBand,INDEX(MeasureDictionary[At-risk band],MATCH(MonthlyData[[#This Row],[Measure ID]],MeasureDictionary[ID],0))),""))</f>
        <v/>
      </c>
      <c r="H73" s="28" t="str">
        <f>IF(AND(ISNUMBER(MonthlyData[[#This Row],[Value]]),ISNUMBER(MonthlyData[[#This Row],[Target]])),IF(MonthlyData[[#This Row],[Target]]=0,"",(MonthlyData[[#This Row],[Value]]-MonthlyData[[#This Row],[Target]])/MonthlyData[[#This Row],[Target]]),"")</f>
        <v/>
      </c>
      <c r="I7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7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74" spans="1:10" ht="18" customHeight="1" x14ac:dyDescent="0.25">
      <c r="A74" s="30"/>
      <c r="B74" s="32"/>
      <c r="C74" s="24"/>
      <c r="D74" s="22" t="str">
        <f>IF(MonthlyData[[#This Row],[Measure ID]]="","",IFERROR(INDEX(MeasureDictionary[Measure],MATCH(MonthlyData[[#This Row],[Measure ID]],MeasureDictionary[ID],0)),""))</f>
        <v/>
      </c>
      <c r="E74" s="26" t="str">
        <f>IF(MonthlyData[[#This Row],[Measure ID]]="","",IFERROR(IF(INDEX(MeasureDictionary[Target],MATCH(MonthlyData[[#This Row],[Measure ID]],MeasureDictionary[ID],0))="","",INDEX(MeasureDictionary[Target],MATCH(MonthlyData[[#This Row],[Measure ID]],MeasureDictionary[ID],0))),""))</f>
        <v/>
      </c>
      <c r="F74" s="34" t="str">
        <f>IF(MonthlyData[[#This Row],[Measure ID]]="","",IFERROR(IF(INDEX(MeasureDictionary[Better is],MATCH(MonthlyData[[#This Row],[Measure ID]],MeasureDictionary[ID],0))="","",INDEX(MeasureDictionary[Better is],MATCH(MonthlyData[[#This Row],[Measure ID]],MeasureDictionary[ID],0))),""))</f>
        <v/>
      </c>
      <c r="G74" s="36" t="str">
        <f>IF(MonthlyData[[#This Row],[Measure ID]]="","",IFERROR(IF(INDEX(MeasureDictionary[At-risk band],MATCH(MonthlyData[[#This Row],[Measure ID]],MeasureDictionary[ID],0))="",DefaultBand,INDEX(MeasureDictionary[At-risk band],MATCH(MonthlyData[[#This Row],[Measure ID]],MeasureDictionary[ID],0))),""))</f>
        <v/>
      </c>
      <c r="H74" s="28" t="str">
        <f>IF(AND(ISNUMBER(MonthlyData[[#This Row],[Value]]),ISNUMBER(MonthlyData[[#This Row],[Target]])),IF(MonthlyData[[#This Row],[Target]]=0,"",(MonthlyData[[#This Row],[Value]]-MonthlyData[[#This Row],[Target]])/MonthlyData[[#This Row],[Target]]),"")</f>
        <v/>
      </c>
      <c r="I7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7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75" spans="1:10" ht="18" customHeight="1" x14ac:dyDescent="0.25">
      <c r="A75" s="30"/>
      <c r="B75" s="32"/>
      <c r="C75" s="24"/>
      <c r="D75" s="22" t="str">
        <f>IF(MonthlyData[[#This Row],[Measure ID]]="","",IFERROR(INDEX(MeasureDictionary[Measure],MATCH(MonthlyData[[#This Row],[Measure ID]],MeasureDictionary[ID],0)),""))</f>
        <v/>
      </c>
      <c r="E75" s="26" t="str">
        <f>IF(MonthlyData[[#This Row],[Measure ID]]="","",IFERROR(IF(INDEX(MeasureDictionary[Target],MATCH(MonthlyData[[#This Row],[Measure ID]],MeasureDictionary[ID],0))="","",INDEX(MeasureDictionary[Target],MATCH(MonthlyData[[#This Row],[Measure ID]],MeasureDictionary[ID],0))),""))</f>
        <v/>
      </c>
      <c r="F75" s="34" t="str">
        <f>IF(MonthlyData[[#This Row],[Measure ID]]="","",IFERROR(IF(INDEX(MeasureDictionary[Better is],MATCH(MonthlyData[[#This Row],[Measure ID]],MeasureDictionary[ID],0))="","",INDEX(MeasureDictionary[Better is],MATCH(MonthlyData[[#This Row],[Measure ID]],MeasureDictionary[ID],0))),""))</f>
        <v/>
      </c>
      <c r="G75" s="36" t="str">
        <f>IF(MonthlyData[[#This Row],[Measure ID]]="","",IFERROR(IF(INDEX(MeasureDictionary[At-risk band],MATCH(MonthlyData[[#This Row],[Measure ID]],MeasureDictionary[ID],0))="",DefaultBand,INDEX(MeasureDictionary[At-risk band],MATCH(MonthlyData[[#This Row],[Measure ID]],MeasureDictionary[ID],0))),""))</f>
        <v/>
      </c>
      <c r="H75" s="28" t="str">
        <f>IF(AND(ISNUMBER(MonthlyData[[#This Row],[Value]]),ISNUMBER(MonthlyData[[#This Row],[Target]])),IF(MonthlyData[[#This Row],[Target]]=0,"",(MonthlyData[[#This Row],[Value]]-MonthlyData[[#This Row],[Target]])/MonthlyData[[#This Row],[Target]]),"")</f>
        <v/>
      </c>
      <c r="I7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7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76" spans="1:10" ht="18" customHeight="1" x14ac:dyDescent="0.25">
      <c r="A76" s="30"/>
      <c r="B76" s="32"/>
      <c r="C76" s="24"/>
      <c r="D76" s="22" t="str">
        <f>IF(MonthlyData[[#This Row],[Measure ID]]="","",IFERROR(INDEX(MeasureDictionary[Measure],MATCH(MonthlyData[[#This Row],[Measure ID]],MeasureDictionary[ID],0)),""))</f>
        <v/>
      </c>
      <c r="E76" s="26" t="str">
        <f>IF(MonthlyData[[#This Row],[Measure ID]]="","",IFERROR(IF(INDEX(MeasureDictionary[Target],MATCH(MonthlyData[[#This Row],[Measure ID]],MeasureDictionary[ID],0))="","",INDEX(MeasureDictionary[Target],MATCH(MonthlyData[[#This Row],[Measure ID]],MeasureDictionary[ID],0))),""))</f>
        <v/>
      </c>
      <c r="F76" s="34" t="str">
        <f>IF(MonthlyData[[#This Row],[Measure ID]]="","",IFERROR(IF(INDEX(MeasureDictionary[Better is],MATCH(MonthlyData[[#This Row],[Measure ID]],MeasureDictionary[ID],0))="","",INDEX(MeasureDictionary[Better is],MATCH(MonthlyData[[#This Row],[Measure ID]],MeasureDictionary[ID],0))),""))</f>
        <v/>
      </c>
      <c r="G76" s="36" t="str">
        <f>IF(MonthlyData[[#This Row],[Measure ID]]="","",IFERROR(IF(INDEX(MeasureDictionary[At-risk band],MATCH(MonthlyData[[#This Row],[Measure ID]],MeasureDictionary[ID],0))="",DefaultBand,INDEX(MeasureDictionary[At-risk band],MATCH(MonthlyData[[#This Row],[Measure ID]],MeasureDictionary[ID],0))),""))</f>
        <v/>
      </c>
      <c r="H76" s="28" t="str">
        <f>IF(AND(ISNUMBER(MonthlyData[[#This Row],[Value]]),ISNUMBER(MonthlyData[[#This Row],[Target]])),IF(MonthlyData[[#This Row],[Target]]=0,"",(MonthlyData[[#This Row],[Value]]-MonthlyData[[#This Row],[Target]])/MonthlyData[[#This Row],[Target]]),"")</f>
        <v/>
      </c>
      <c r="I7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7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77" spans="1:10" ht="18" customHeight="1" x14ac:dyDescent="0.25">
      <c r="A77" s="30"/>
      <c r="B77" s="32"/>
      <c r="C77" s="24"/>
      <c r="D77" s="22" t="str">
        <f>IF(MonthlyData[[#This Row],[Measure ID]]="","",IFERROR(INDEX(MeasureDictionary[Measure],MATCH(MonthlyData[[#This Row],[Measure ID]],MeasureDictionary[ID],0)),""))</f>
        <v/>
      </c>
      <c r="E77" s="26" t="str">
        <f>IF(MonthlyData[[#This Row],[Measure ID]]="","",IFERROR(IF(INDEX(MeasureDictionary[Target],MATCH(MonthlyData[[#This Row],[Measure ID]],MeasureDictionary[ID],0))="","",INDEX(MeasureDictionary[Target],MATCH(MonthlyData[[#This Row],[Measure ID]],MeasureDictionary[ID],0))),""))</f>
        <v/>
      </c>
      <c r="F77" s="34" t="str">
        <f>IF(MonthlyData[[#This Row],[Measure ID]]="","",IFERROR(IF(INDEX(MeasureDictionary[Better is],MATCH(MonthlyData[[#This Row],[Measure ID]],MeasureDictionary[ID],0))="","",INDEX(MeasureDictionary[Better is],MATCH(MonthlyData[[#This Row],[Measure ID]],MeasureDictionary[ID],0))),""))</f>
        <v/>
      </c>
      <c r="G77" s="36" t="str">
        <f>IF(MonthlyData[[#This Row],[Measure ID]]="","",IFERROR(IF(INDEX(MeasureDictionary[At-risk band],MATCH(MonthlyData[[#This Row],[Measure ID]],MeasureDictionary[ID],0))="",DefaultBand,INDEX(MeasureDictionary[At-risk band],MATCH(MonthlyData[[#This Row],[Measure ID]],MeasureDictionary[ID],0))),""))</f>
        <v/>
      </c>
      <c r="H77" s="28" t="str">
        <f>IF(AND(ISNUMBER(MonthlyData[[#This Row],[Value]]),ISNUMBER(MonthlyData[[#This Row],[Target]])),IF(MonthlyData[[#This Row],[Target]]=0,"",(MonthlyData[[#This Row],[Value]]-MonthlyData[[#This Row],[Target]])/MonthlyData[[#This Row],[Target]]),"")</f>
        <v/>
      </c>
      <c r="I7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7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78" spans="1:10" ht="18" customHeight="1" x14ac:dyDescent="0.25">
      <c r="A78" s="30"/>
      <c r="B78" s="32"/>
      <c r="C78" s="24"/>
      <c r="D78" s="22" t="str">
        <f>IF(MonthlyData[[#This Row],[Measure ID]]="","",IFERROR(INDEX(MeasureDictionary[Measure],MATCH(MonthlyData[[#This Row],[Measure ID]],MeasureDictionary[ID],0)),""))</f>
        <v/>
      </c>
      <c r="E78" s="26" t="str">
        <f>IF(MonthlyData[[#This Row],[Measure ID]]="","",IFERROR(IF(INDEX(MeasureDictionary[Target],MATCH(MonthlyData[[#This Row],[Measure ID]],MeasureDictionary[ID],0))="","",INDEX(MeasureDictionary[Target],MATCH(MonthlyData[[#This Row],[Measure ID]],MeasureDictionary[ID],0))),""))</f>
        <v/>
      </c>
      <c r="F78" s="34" t="str">
        <f>IF(MonthlyData[[#This Row],[Measure ID]]="","",IFERROR(IF(INDEX(MeasureDictionary[Better is],MATCH(MonthlyData[[#This Row],[Measure ID]],MeasureDictionary[ID],0))="","",INDEX(MeasureDictionary[Better is],MATCH(MonthlyData[[#This Row],[Measure ID]],MeasureDictionary[ID],0))),""))</f>
        <v/>
      </c>
      <c r="G78" s="36" t="str">
        <f>IF(MonthlyData[[#This Row],[Measure ID]]="","",IFERROR(IF(INDEX(MeasureDictionary[At-risk band],MATCH(MonthlyData[[#This Row],[Measure ID]],MeasureDictionary[ID],0))="",DefaultBand,INDEX(MeasureDictionary[At-risk band],MATCH(MonthlyData[[#This Row],[Measure ID]],MeasureDictionary[ID],0))),""))</f>
        <v/>
      </c>
      <c r="H78" s="28" t="str">
        <f>IF(AND(ISNUMBER(MonthlyData[[#This Row],[Value]]),ISNUMBER(MonthlyData[[#This Row],[Target]])),IF(MonthlyData[[#This Row],[Target]]=0,"",(MonthlyData[[#This Row],[Value]]-MonthlyData[[#This Row],[Target]])/MonthlyData[[#This Row],[Target]]),"")</f>
        <v/>
      </c>
      <c r="I7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7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79" spans="1:10" ht="18" customHeight="1" x14ac:dyDescent="0.25">
      <c r="A79" s="30"/>
      <c r="B79" s="32"/>
      <c r="C79" s="24"/>
      <c r="D79" s="22" t="str">
        <f>IF(MonthlyData[[#This Row],[Measure ID]]="","",IFERROR(INDEX(MeasureDictionary[Measure],MATCH(MonthlyData[[#This Row],[Measure ID]],MeasureDictionary[ID],0)),""))</f>
        <v/>
      </c>
      <c r="E79" s="26" t="str">
        <f>IF(MonthlyData[[#This Row],[Measure ID]]="","",IFERROR(IF(INDEX(MeasureDictionary[Target],MATCH(MonthlyData[[#This Row],[Measure ID]],MeasureDictionary[ID],0))="","",INDEX(MeasureDictionary[Target],MATCH(MonthlyData[[#This Row],[Measure ID]],MeasureDictionary[ID],0))),""))</f>
        <v/>
      </c>
      <c r="F79" s="34" t="str">
        <f>IF(MonthlyData[[#This Row],[Measure ID]]="","",IFERROR(IF(INDEX(MeasureDictionary[Better is],MATCH(MonthlyData[[#This Row],[Measure ID]],MeasureDictionary[ID],0))="","",INDEX(MeasureDictionary[Better is],MATCH(MonthlyData[[#This Row],[Measure ID]],MeasureDictionary[ID],0))),""))</f>
        <v/>
      </c>
      <c r="G79" s="36" t="str">
        <f>IF(MonthlyData[[#This Row],[Measure ID]]="","",IFERROR(IF(INDEX(MeasureDictionary[At-risk band],MATCH(MonthlyData[[#This Row],[Measure ID]],MeasureDictionary[ID],0))="",DefaultBand,INDEX(MeasureDictionary[At-risk band],MATCH(MonthlyData[[#This Row],[Measure ID]],MeasureDictionary[ID],0))),""))</f>
        <v/>
      </c>
      <c r="H79" s="28" t="str">
        <f>IF(AND(ISNUMBER(MonthlyData[[#This Row],[Value]]),ISNUMBER(MonthlyData[[#This Row],[Target]])),IF(MonthlyData[[#This Row],[Target]]=0,"",(MonthlyData[[#This Row],[Value]]-MonthlyData[[#This Row],[Target]])/MonthlyData[[#This Row],[Target]]),"")</f>
        <v/>
      </c>
      <c r="I7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7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80" spans="1:10" ht="18" customHeight="1" x14ac:dyDescent="0.25">
      <c r="A80" s="30"/>
      <c r="B80" s="32"/>
      <c r="C80" s="24"/>
      <c r="D80" s="22" t="str">
        <f>IF(MonthlyData[[#This Row],[Measure ID]]="","",IFERROR(INDEX(MeasureDictionary[Measure],MATCH(MonthlyData[[#This Row],[Measure ID]],MeasureDictionary[ID],0)),""))</f>
        <v/>
      </c>
      <c r="E80" s="26" t="str">
        <f>IF(MonthlyData[[#This Row],[Measure ID]]="","",IFERROR(IF(INDEX(MeasureDictionary[Target],MATCH(MonthlyData[[#This Row],[Measure ID]],MeasureDictionary[ID],0))="","",INDEX(MeasureDictionary[Target],MATCH(MonthlyData[[#This Row],[Measure ID]],MeasureDictionary[ID],0))),""))</f>
        <v/>
      </c>
      <c r="F80" s="34" t="str">
        <f>IF(MonthlyData[[#This Row],[Measure ID]]="","",IFERROR(IF(INDEX(MeasureDictionary[Better is],MATCH(MonthlyData[[#This Row],[Measure ID]],MeasureDictionary[ID],0))="","",INDEX(MeasureDictionary[Better is],MATCH(MonthlyData[[#This Row],[Measure ID]],MeasureDictionary[ID],0))),""))</f>
        <v/>
      </c>
      <c r="G80" s="36" t="str">
        <f>IF(MonthlyData[[#This Row],[Measure ID]]="","",IFERROR(IF(INDEX(MeasureDictionary[At-risk band],MATCH(MonthlyData[[#This Row],[Measure ID]],MeasureDictionary[ID],0))="",DefaultBand,INDEX(MeasureDictionary[At-risk band],MATCH(MonthlyData[[#This Row],[Measure ID]],MeasureDictionary[ID],0))),""))</f>
        <v/>
      </c>
      <c r="H80" s="28" t="str">
        <f>IF(AND(ISNUMBER(MonthlyData[[#This Row],[Value]]),ISNUMBER(MonthlyData[[#This Row],[Target]])),IF(MonthlyData[[#This Row],[Target]]=0,"",(MonthlyData[[#This Row],[Value]]-MonthlyData[[#This Row],[Target]])/MonthlyData[[#This Row],[Target]]),"")</f>
        <v/>
      </c>
      <c r="I8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8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81" spans="1:10" ht="18" customHeight="1" x14ac:dyDescent="0.25">
      <c r="A81" s="30"/>
      <c r="B81" s="32"/>
      <c r="C81" s="24"/>
      <c r="D81" s="22" t="str">
        <f>IF(MonthlyData[[#This Row],[Measure ID]]="","",IFERROR(INDEX(MeasureDictionary[Measure],MATCH(MonthlyData[[#This Row],[Measure ID]],MeasureDictionary[ID],0)),""))</f>
        <v/>
      </c>
      <c r="E81" s="26" t="str">
        <f>IF(MonthlyData[[#This Row],[Measure ID]]="","",IFERROR(IF(INDEX(MeasureDictionary[Target],MATCH(MonthlyData[[#This Row],[Measure ID]],MeasureDictionary[ID],0))="","",INDEX(MeasureDictionary[Target],MATCH(MonthlyData[[#This Row],[Measure ID]],MeasureDictionary[ID],0))),""))</f>
        <v/>
      </c>
      <c r="F81" s="34" t="str">
        <f>IF(MonthlyData[[#This Row],[Measure ID]]="","",IFERROR(IF(INDEX(MeasureDictionary[Better is],MATCH(MonthlyData[[#This Row],[Measure ID]],MeasureDictionary[ID],0))="","",INDEX(MeasureDictionary[Better is],MATCH(MonthlyData[[#This Row],[Measure ID]],MeasureDictionary[ID],0))),""))</f>
        <v/>
      </c>
      <c r="G81" s="36" t="str">
        <f>IF(MonthlyData[[#This Row],[Measure ID]]="","",IFERROR(IF(INDEX(MeasureDictionary[At-risk band],MATCH(MonthlyData[[#This Row],[Measure ID]],MeasureDictionary[ID],0))="",DefaultBand,INDEX(MeasureDictionary[At-risk band],MATCH(MonthlyData[[#This Row],[Measure ID]],MeasureDictionary[ID],0))),""))</f>
        <v/>
      </c>
      <c r="H81" s="28" t="str">
        <f>IF(AND(ISNUMBER(MonthlyData[[#This Row],[Value]]),ISNUMBER(MonthlyData[[#This Row],[Target]])),IF(MonthlyData[[#This Row],[Target]]=0,"",(MonthlyData[[#This Row],[Value]]-MonthlyData[[#This Row],[Target]])/MonthlyData[[#This Row],[Target]]),"")</f>
        <v/>
      </c>
      <c r="I8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8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82" spans="1:10" ht="18" customHeight="1" x14ac:dyDescent="0.25">
      <c r="A82" s="30"/>
      <c r="B82" s="32"/>
      <c r="C82" s="24"/>
      <c r="D82" s="22" t="str">
        <f>IF(MonthlyData[[#This Row],[Measure ID]]="","",IFERROR(INDEX(MeasureDictionary[Measure],MATCH(MonthlyData[[#This Row],[Measure ID]],MeasureDictionary[ID],0)),""))</f>
        <v/>
      </c>
      <c r="E82" s="26" t="str">
        <f>IF(MonthlyData[[#This Row],[Measure ID]]="","",IFERROR(IF(INDEX(MeasureDictionary[Target],MATCH(MonthlyData[[#This Row],[Measure ID]],MeasureDictionary[ID],0))="","",INDEX(MeasureDictionary[Target],MATCH(MonthlyData[[#This Row],[Measure ID]],MeasureDictionary[ID],0))),""))</f>
        <v/>
      </c>
      <c r="F82" s="34" t="str">
        <f>IF(MonthlyData[[#This Row],[Measure ID]]="","",IFERROR(IF(INDEX(MeasureDictionary[Better is],MATCH(MonthlyData[[#This Row],[Measure ID]],MeasureDictionary[ID],0))="","",INDEX(MeasureDictionary[Better is],MATCH(MonthlyData[[#This Row],[Measure ID]],MeasureDictionary[ID],0))),""))</f>
        <v/>
      </c>
      <c r="G82" s="36" t="str">
        <f>IF(MonthlyData[[#This Row],[Measure ID]]="","",IFERROR(IF(INDEX(MeasureDictionary[At-risk band],MATCH(MonthlyData[[#This Row],[Measure ID]],MeasureDictionary[ID],0))="",DefaultBand,INDEX(MeasureDictionary[At-risk band],MATCH(MonthlyData[[#This Row],[Measure ID]],MeasureDictionary[ID],0))),""))</f>
        <v/>
      </c>
      <c r="H82" s="28" t="str">
        <f>IF(AND(ISNUMBER(MonthlyData[[#This Row],[Value]]),ISNUMBER(MonthlyData[[#This Row],[Target]])),IF(MonthlyData[[#This Row],[Target]]=0,"",(MonthlyData[[#This Row],[Value]]-MonthlyData[[#This Row],[Target]])/MonthlyData[[#This Row],[Target]]),"")</f>
        <v/>
      </c>
      <c r="I8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8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83" spans="1:10" ht="18" customHeight="1" x14ac:dyDescent="0.25">
      <c r="A83" s="30"/>
      <c r="B83" s="32"/>
      <c r="C83" s="24"/>
      <c r="D83" s="22" t="str">
        <f>IF(MonthlyData[[#This Row],[Measure ID]]="","",IFERROR(INDEX(MeasureDictionary[Measure],MATCH(MonthlyData[[#This Row],[Measure ID]],MeasureDictionary[ID],0)),""))</f>
        <v/>
      </c>
      <c r="E83" s="26" t="str">
        <f>IF(MonthlyData[[#This Row],[Measure ID]]="","",IFERROR(IF(INDEX(MeasureDictionary[Target],MATCH(MonthlyData[[#This Row],[Measure ID]],MeasureDictionary[ID],0))="","",INDEX(MeasureDictionary[Target],MATCH(MonthlyData[[#This Row],[Measure ID]],MeasureDictionary[ID],0))),""))</f>
        <v/>
      </c>
      <c r="F83" s="34" t="str">
        <f>IF(MonthlyData[[#This Row],[Measure ID]]="","",IFERROR(IF(INDEX(MeasureDictionary[Better is],MATCH(MonthlyData[[#This Row],[Measure ID]],MeasureDictionary[ID],0))="","",INDEX(MeasureDictionary[Better is],MATCH(MonthlyData[[#This Row],[Measure ID]],MeasureDictionary[ID],0))),""))</f>
        <v/>
      </c>
      <c r="G83" s="36" t="str">
        <f>IF(MonthlyData[[#This Row],[Measure ID]]="","",IFERROR(IF(INDEX(MeasureDictionary[At-risk band],MATCH(MonthlyData[[#This Row],[Measure ID]],MeasureDictionary[ID],0))="",DefaultBand,INDEX(MeasureDictionary[At-risk band],MATCH(MonthlyData[[#This Row],[Measure ID]],MeasureDictionary[ID],0))),""))</f>
        <v/>
      </c>
      <c r="H83" s="28" t="str">
        <f>IF(AND(ISNUMBER(MonthlyData[[#This Row],[Value]]),ISNUMBER(MonthlyData[[#This Row],[Target]])),IF(MonthlyData[[#This Row],[Target]]=0,"",(MonthlyData[[#This Row],[Value]]-MonthlyData[[#This Row],[Target]])/MonthlyData[[#This Row],[Target]]),"")</f>
        <v/>
      </c>
      <c r="I8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8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84" spans="1:10" ht="18" customHeight="1" x14ac:dyDescent="0.25">
      <c r="A84" s="30"/>
      <c r="B84" s="32"/>
      <c r="C84" s="24"/>
      <c r="D84" s="22" t="str">
        <f>IF(MonthlyData[[#This Row],[Measure ID]]="","",IFERROR(INDEX(MeasureDictionary[Measure],MATCH(MonthlyData[[#This Row],[Measure ID]],MeasureDictionary[ID],0)),""))</f>
        <v/>
      </c>
      <c r="E84" s="26" t="str">
        <f>IF(MonthlyData[[#This Row],[Measure ID]]="","",IFERROR(IF(INDEX(MeasureDictionary[Target],MATCH(MonthlyData[[#This Row],[Measure ID]],MeasureDictionary[ID],0))="","",INDEX(MeasureDictionary[Target],MATCH(MonthlyData[[#This Row],[Measure ID]],MeasureDictionary[ID],0))),""))</f>
        <v/>
      </c>
      <c r="F84" s="34" t="str">
        <f>IF(MonthlyData[[#This Row],[Measure ID]]="","",IFERROR(IF(INDEX(MeasureDictionary[Better is],MATCH(MonthlyData[[#This Row],[Measure ID]],MeasureDictionary[ID],0))="","",INDEX(MeasureDictionary[Better is],MATCH(MonthlyData[[#This Row],[Measure ID]],MeasureDictionary[ID],0))),""))</f>
        <v/>
      </c>
      <c r="G84" s="36" t="str">
        <f>IF(MonthlyData[[#This Row],[Measure ID]]="","",IFERROR(IF(INDEX(MeasureDictionary[At-risk band],MATCH(MonthlyData[[#This Row],[Measure ID]],MeasureDictionary[ID],0))="",DefaultBand,INDEX(MeasureDictionary[At-risk band],MATCH(MonthlyData[[#This Row],[Measure ID]],MeasureDictionary[ID],0))),""))</f>
        <v/>
      </c>
      <c r="H84" s="28" t="str">
        <f>IF(AND(ISNUMBER(MonthlyData[[#This Row],[Value]]),ISNUMBER(MonthlyData[[#This Row],[Target]])),IF(MonthlyData[[#This Row],[Target]]=0,"",(MonthlyData[[#This Row],[Value]]-MonthlyData[[#This Row],[Target]])/MonthlyData[[#This Row],[Target]]),"")</f>
        <v/>
      </c>
      <c r="I8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8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85" spans="1:10" ht="18" customHeight="1" x14ac:dyDescent="0.25">
      <c r="A85" s="30"/>
      <c r="B85" s="32"/>
      <c r="C85" s="24"/>
      <c r="D85" s="22" t="str">
        <f>IF(MonthlyData[[#This Row],[Measure ID]]="","",IFERROR(INDEX(MeasureDictionary[Measure],MATCH(MonthlyData[[#This Row],[Measure ID]],MeasureDictionary[ID],0)),""))</f>
        <v/>
      </c>
      <c r="E85" s="26" t="str">
        <f>IF(MonthlyData[[#This Row],[Measure ID]]="","",IFERROR(IF(INDEX(MeasureDictionary[Target],MATCH(MonthlyData[[#This Row],[Measure ID]],MeasureDictionary[ID],0))="","",INDEX(MeasureDictionary[Target],MATCH(MonthlyData[[#This Row],[Measure ID]],MeasureDictionary[ID],0))),""))</f>
        <v/>
      </c>
      <c r="F85" s="34" t="str">
        <f>IF(MonthlyData[[#This Row],[Measure ID]]="","",IFERROR(IF(INDEX(MeasureDictionary[Better is],MATCH(MonthlyData[[#This Row],[Measure ID]],MeasureDictionary[ID],0))="","",INDEX(MeasureDictionary[Better is],MATCH(MonthlyData[[#This Row],[Measure ID]],MeasureDictionary[ID],0))),""))</f>
        <v/>
      </c>
      <c r="G85" s="36" t="str">
        <f>IF(MonthlyData[[#This Row],[Measure ID]]="","",IFERROR(IF(INDEX(MeasureDictionary[At-risk band],MATCH(MonthlyData[[#This Row],[Measure ID]],MeasureDictionary[ID],0))="",DefaultBand,INDEX(MeasureDictionary[At-risk band],MATCH(MonthlyData[[#This Row],[Measure ID]],MeasureDictionary[ID],0))),""))</f>
        <v/>
      </c>
      <c r="H85" s="28" t="str">
        <f>IF(AND(ISNUMBER(MonthlyData[[#This Row],[Value]]),ISNUMBER(MonthlyData[[#This Row],[Target]])),IF(MonthlyData[[#This Row],[Target]]=0,"",(MonthlyData[[#This Row],[Value]]-MonthlyData[[#This Row],[Target]])/MonthlyData[[#This Row],[Target]]),"")</f>
        <v/>
      </c>
      <c r="I8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8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86" spans="1:10" ht="18" customHeight="1" x14ac:dyDescent="0.25">
      <c r="A86" s="30"/>
      <c r="B86" s="32"/>
      <c r="C86" s="24"/>
      <c r="D86" s="22" t="str">
        <f>IF(MonthlyData[[#This Row],[Measure ID]]="","",IFERROR(INDEX(MeasureDictionary[Measure],MATCH(MonthlyData[[#This Row],[Measure ID]],MeasureDictionary[ID],0)),""))</f>
        <v/>
      </c>
      <c r="E86" s="26" t="str">
        <f>IF(MonthlyData[[#This Row],[Measure ID]]="","",IFERROR(IF(INDEX(MeasureDictionary[Target],MATCH(MonthlyData[[#This Row],[Measure ID]],MeasureDictionary[ID],0))="","",INDEX(MeasureDictionary[Target],MATCH(MonthlyData[[#This Row],[Measure ID]],MeasureDictionary[ID],0))),""))</f>
        <v/>
      </c>
      <c r="F86" s="34" t="str">
        <f>IF(MonthlyData[[#This Row],[Measure ID]]="","",IFERROR(IF(INDEX(MeasureDictionary[Better is],MATCH(MonthlyData[[#This Row],[Measure ID]],MeasureDictionary[ID],0))="","",INDEX(MeasureDictionary[Better is],MATCH(MonthlyData[[#This Row],[Measure ID]],MeasureDictionary[ID],0))),""))</f>
        <v/>
      </c>
      <c r="G86" s="36" t="str">
        <f>IF(MonthlyData[[#This Row],[Measure ID]]="","",IFERROR(IF(INDEX(MeasureDictionary[At-risk band],MATCH(MonthlyData[[#This Row],[Measure ID]],MeasureDictionary[ID],0))="",DefaultBand,INDEX(MeasureDictionary[At-risk band],MATCH(MonthlyData[[#This Row],[Measure ID]],MeasureDictionary[ID],0))),""))</f>
        <v/>
      </c>
      <c r="H86" s="28" t="str">
        <f>IF(AND(ISNUMBER(MonthlyData[[#This Row],[Value]]),ISNUMBER(MonthlyData[[#This Row],[Target]])),IF(MonthlyData[[#This Row],[Target]]=0,"",(MonthlyData[[#This Row],[Value]]-MonthlyData[[#This Row],[Target]])/MonthlyData[[#This Row],[Target]]),"")</f>
        <v/>
      </c>
      <c r="I8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8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87" spans="1:10" ht="18" customHeight="1" x14ac:dyDescent="0.25">
      <c r="A87" s="30"/>
      <c r="B87" s="32"/>
      <c r="C87" s="24"/>
      <c r="D87" s="22" t="str">
        <f>IF(MonthlyData[[#This Row],[Measure ID]]="","",IFERROR(INDEX(MeasureDictionary[Measure],MATCH(MonthlyData[[#This Row],[Measure ID]],MeasureDictionary[ID],0)),""))</f>
        <v/>
      </c>
      <c r="E87" s="26" t="str">
        <f>IF(MonthlyData[[#This Row],[Measure ID]]="","",IFERROR(IF(INDEX(MeasureDictionary[Target],MATCH(MonthlyData[[#This Row],[Measure ID]],MeasureDictionary[ID],0))="","",INDEX(MeasureDictionary[Target],MATCH(MonthlyData[[#This Row],[Measure ID]],MeasureDictionary[ID],0))),""))</f>
        <v/>
      </c>
      <c r="F87" s="34" t="str">
        <f>IF(MonthlyData[[#This Row],[Measure ID]]="","",IFERROR(IF(INDEX(MeasureDictionary[Better is],MATCH(MonthlyData[[#This Row],[Measure ID]],MeasureDictionary[ID],0))="","",INDEX(MeasureDictionary[Better is],MATCH(MonthlyData[[#This Row],[Measure ID]],MeasureDictionary[ID],0))),""))</f>
        <v/>
      </c>
      <c r="G87" s="36" t="str">
        <f>IF(MonthlyData[[#This Row],[Measure ID]]="","",IFERROR(IF(INDEX(MeasureDictionary[At-risk band],MATCH(MonthlyData[[#This Row],[Measure ID]],MeasureDictionary[ID],0))="",DefaultBand,INDEX(MeasureDictionary[At-risk band],MATCH(MonthlyData[[#This Row],[Measure ID]],MeasureDictionary[ID],0))),""))</f>
        <v/>
      </c>
      <c r="H87" s="28" t="str">
        <f>IF(AND(ISNUMBER(MonthlyData[[#This Row],[Value]]),ISNUMBER(MonthlyData[[#This Row],[Target]])),IF(MonthlyData[[#This Row],[Target]]=0,"",(MonthlyData[[#This Row],[Value]]-MonthlyData[[#This Row],[Target]])/MonthlyData[[#This Row],[Target]]),"")</f>
        <v/>
      </c>
      <c r="I8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8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88" spans="1:10" ht="18" customHeight="1" x14ac:dyDescent="0.25">
      <c r="A88" s="30"/>
      <c r="B88" s="32"/>
      <c r="C88" s="24"/>
      <c r="D88" s="22" t="str">
        <f>IF(MonthlyData[[#This Row],[Measure ID]]="","",IFERROR(INDEX(MeasureDictionary[Measure],MATCH(MonthlyData[[#This Row],[Measure ID]],MeasureDictionary[ID],0)),""))</f>
        <v/>
      </c>
      <c r="E88" s="26" t="str">
        <f>IF(MonthlyData[[#This Row],[Measure ID]]="","",IFERROR(IF(INDEX(MeasureDictionary[Target],MATCH(MonthlyData[[#This Row],[Measure ID]],MeasureDictionary[ID],0))="","",INDEX(MeasureDictionary[Target],MATCH(MonthlyData[[#This Row],[Measure ID]],MeasureDictionary[ID],0))),""))</f>
        <v/>
      </c>
      <c r="F88" s="34" t="str">
        <f>IF(MonthlyData[[#This Row],[Measure ID]]="","",IFERROR(IF(INDEX(MeasureDictionary[Better is],MATCH(MonthlyData[[#This Row],[Measure ID]],MeasureDictionary[ID],0))="","",INDEX(MeasureDictionary[Better is],MATCH(MonthlyData[[#This Row],[Measure ID]],MeasureDictionary[ID],0))),""))</f>
        <v/>
      </c>
      <c r="G88" s="36" t="str">
        <f>IF(MonthlyData[[#This Row],[Measure ID]]="","",IFERROR(IF(INDEX(MeasureDictionary[At-risk band],MATCH(MonthlyData[[#This Row],[Measure ID]],MeasureDictionary[ID],0))="",DefaultBand,INDEX(MeasureDictionary[At-risk band],MATCH(MonthlyData[[#This Row],[Measure ID]],MeasureDictionary[ID],0))),""))</f>
        <v/>
      </c>
      <c r="H88" s="28" t="str">
        <f>IF(AND(ISNUMBER(MonthlyData[[#This Row],[Value]]),ISNUMBER(MonthlyData[[#This Row],[Target]])),IF(MonthlyData[[#This Row],[Target]]=0,"",(MonthlyData[[#This Row],[Value]]-MonthlyData[[#This Row],[Target]])/MonthlyData[[#This Row],[Target]]),"")</f>
        <v/>
      </c>
      <c r="I8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8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89" spans="1:10" ht="18" customHeight="1" x14ac:dyDescent="0.25">
      <c r="A89" s="30"/>
      <c r="B89" s="32"/>
      <c r="C89" s="24"/>
      <c r="D89" s="22" t="str">
        <f>IF(MonthlyData[[#This Row],[Measure ID]]="","",IFERROR(INDEX(MeasureDictionary[Measure],MATCH(MonthlyData[[#This Row],[Measure ID]],MeasureDictionary[ID],0)),""))</f>
        <v/>
      </c>
      <c r="E89" s="26" t="str">
        <f>IF(MonthlyData[[#This Row],[Measure ID]]="","",IFERROR(IF(INDEX(MeasureDictionary[Target],MATCH(MonthlyData[[#This Row],[Measure ID]],MeasureDictionary[ID],0))="","",INDEX(MeasureDictionary[Target],MATCH(MonthlyData[[#This Row],[Measure ID]],MeasureDictionary[ID],0))),""))</f>
        <v/>
      </c>
      <c r="F89" s="34" t="str">
        <f>IF(MonthlyData[[#This Row],[Measure ID]]="","",IFERROR(IF(INDEX(MeasureDictionary[Better is],MATCH(MonthlyData[[#This Row],[Measure ID]],MeasureDictionary[ID],0))="","",INDEX(MeasureDictionary[Better is],MATCH(MonthlyData[[#This Row],[Measure ID]],MeasureDictionary[ID],0))),""))</f>
        <v/>
      </c>
      <c r="G89" s="36" t="str">
        <f>IF(MonthlyData[[#This Row],[Measure ID]]="","",IFERROR(IF(INDEX(MeasureDictionary[At-risk band],MATCH(MonthlyData[[#This Row],[Measure ID]],MeasureDictionary[ID],0))="",DefaultBand,INDEX(MeasureDictionary[At-risk band],MATCH(MonthlyData[[#This Row],[Measure ID]],MeasureDictionary[ID],0))),""))</f>
        <v/>
      </c>
      <c r="H89" s="28" t="str">
        <f>IF(AND(ISNUMBER(MonthlyData[[#This Row],[Value]]),ISNUMBER(MonthlyData[[#This Row],[Target]])),IF(MonthlyData[[#This Row],[Target]]=0,"",(MonthlyData[[#This Row],[Value]]-MonthlyData[[#This Row],[Target]])/MonthlyData[[#This Row],[Target]]),"")</f>
        <v/>
      </c>
      <c r="I8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8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90" spans="1:10" ht="18" customHeight="1" x14ac:dyDescent="0.25">
      <c r="A90" s="30"/>
      <c r="B90" s="32"/>
      <c r="C90" s="24"/>
      <c r="D90" s="22" t="str">
        <f>IF(MonthlyData[[#This Row],[Measure ID]]="","",IFERROR(INDEX(MeasureDictionary[Measure],MATCH(MonthlyData[[#This Row],[Measure ID]],MeasureDictionary[ID],0)),""))</f>
        <v/>
      </c>
      <c r="E90" s="26" t="str">
        <f>IF(MonthlyData[[#This Row],[Measure ID]]="","",IFERROR(IF(INDEX(MeasureDictionary[Target],MATCH(MonthlyData[[#This Row],[Measure ID]],MeasureDictionary[ID],0))="","",INDEX(MeasureDictionary[Target],MATCH(MonthlyData[[#This Row],[Measure ID]],MeasureDictionary[ID],0))),""))</f>
        <v/>
      </c>
      <c r="F90" s="34" t="str">
        <f>IF(MonthlyData[[#This Row],[Measure ID]]="","",IFERROR(IF(INDEX(MeasureDictionary[Better is],MATCH(MonthlyData[[#This Row],[Measure ID]],MeasureDictionary[ID],0))="","",INDEX(MeasureDictionary[Better is],MATCH(MonthlyData[[#This Row],[Measure ID]],MeasureDictionary[ID],0))),""))</f>
        <v/>
      </c>
      <c r="G90" s="36" t="str">
        <f>IF(MonthlyData[[#This Row],[Measure ID]]="","",IFERROR(IF(INDEX(MeasureDictionary[At-risk band],MATCH(MonthlyData[[#This Row],[Measure ID]],MeasureDictionary[ID],0))="",DefaultBand,INDEX(MeasureDictionary[At-risk band],MATCH(MonthlyData[[#This Row],[Measure ID]],MeasureDictionary[ID],0))),""))</f>
        <v/>
      </c>
      <c r="H90" s="28" t="str">
        <f>IF(AND(ISNUMBER(MonthlyData[[#This Row],[Value]]),ISNUMBER(MonthlyData[[#This Row],[Target]])),IF(MonthlyData[[#This Row],[Target]]=0,"",(MonthlyData[[#This Row],[Value]]-MonthlyData[[#This Row],[Target]])/MonthlyData[[#This Row],[Target]]),"")</f>
        <v/>
      </c>
      <c r="I9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9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91" spans="1:10" ht="18" customHeight="1" x14ac:dyDescent="0.25">
      <c r="A91" s="30"/>
      <c r="B91" s="32"/>
      <c r="C91" s="24"/>
      <c r="D91" s="22" t="str">
        <f>IF(MonthlyData[[#This Row],[Measure ID]]="","",IFERROR(INDEX(MeasureDictionary[Measure],MATCH(MonthlyData[[#This Row],[Measure ID]],MeasureDictionary[ID],0)),""))</f>
        <v/>
      </c>
      <c r="E91" s="26" t="str">
        <f>IF(MonthlyData[[#This Row],[Measure ID]]="","",IFERROR(IF(INDEX(MeasureDictionary[Target],MATCH(MonthlyData[[#This Row],[Measure ID]],MeasureDictionary[ID],0))="","",INDEX(MeasureDictionary[Target],MATCH(MonthlyData[[#This Row],[Measure ID]],MeasureDictionary[ID],0))),""))</f>
        <v/>
      </c>
      <c r="F91" s="34" t="str">
        <f>IF(MonthlyData[[#This Row],[Measure ID]]="","",IFERROR(IF(INDEX(MeasureDictionary[Better is],MATCH(MonthlyData[[#This Row],[Measure ID]],MeasureDictionary[ID],0))="","",INDEX(MeasureDictionary[Better is],MATCH(MonthlyData[[#This Row],[Measure ID]],MeasureDictionary[ID],0))),""))</f>
        <v/>
      </c>
      <c r="G91" s="36" t="str">
        <f>IF(MonthlyData[[#This Row],[Measure ID]]="","",IFERROR(IF(INDEX(MeasureDictionary[At-risk band],MATCH(MonthlyData[[#This Row],[Measure ID]],MeasureDictionary[ID],0))="",DefaultBand,INDEX(MeasureDictionary[At-risk band],MATCH(MonthlyData[[#This Row],[Measure ID]],MeasureDictionary[ID],0))),""))</f>
        <v/>
      </c>
      <c r="H91" s="28" t="str">
        <f>IF(AND(ISNUMBER(MonthlyData[[#This Row],[Value]]),ISNUMBER(MonthlyData[[#This Row],[Target]])),IF(MonthlyData[[#This Row],[Target]]=0,"",(MonthlyData[[#This Row],[Value]]-MonthlyData[[#This Row],[Target]])/MonthlyData[[#This Row],[Target]]),"")</f>
        <v/>
      </c>
      <c r="I9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9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92" spans="1:10" ht="18" customHeight="1" x14ac:dyDescent="0.25">
      <c r="A92" s="30"/>
      <c r="B92" s="32"/>
      <c r="C92" s="24"/>
      <c r="D92" s="22" t="str">
        <f>IF(MonthlyData[[#This Row],[Measure ID]]="","",IFERROR(INDEX(MeasureDictionary[Measure],MATCH(MonthlyData[[#This Row],[Measure ID]],MeasureDictionary[ID],0)),""))</f>
        <v/>
      </c>
      <c r="E92" s="26" t="str">
        <f>IF(MonthlyData[[#This Row],[Measure ID]]="","",IFERROR(IF(INDEX(MeasureDictionary[Target],MATCH(MonthlyData[[#This Row],[Measure ID]],MeasureDictionary[ID],0))="","",INDEX(MeasureDictionary[Target],MATCH(MonthlyData[[#This Row],[Measure ID]],MeasureDictionary[ID],0))),""))</f>
        <v/>
      </c>
      <c r="F92" s="34" t="str">
        <f>IF(MonthlyData[[#This Row],[Measure ID]]="","",IFERROR(IF(INDEX(MeasureDictionary[Better is],MATCH(MonthlyData[[#This Row],[Measure ID]],MeasureDictionary[ID],0))="","",INDEX(MeasureDictionary[Better is],MATCH(MonthlyData[[#This Row],[Measure ID]],MeasureDictionary[ID],0))),""))</f>
        <v/>
      </c>
      <c r="G92" s="36" t="str">
        <f>IF(MonthlyData[[#This Row],[Measure ID]]="","",IFERROR(IF(INDEX(MeasureDictionary[At-risk band],MATCH(MonthlyData[[#This Row],[Measure ID]],MeasureDictionary[ID],0))="",DefaultBand,INDEX(MeasureDictionary[At-risk band],MATCH(MonthlyData[[#This Row],[Measure ID]],MeasureDictionary[ID],0))),""))</f>
        <v/>
      </c>
      <c r="H92" s="28" t="str">
        <f>IF(AND(ISNUMBER(MonthlyData[[#This Row],[Value]]),ISNUMBER(MonthlyData[[#This Row],[Target]])),IF(MonthlyData[[#This Row],[Target]]=0,"",(MonthlyData[[#This Row],[Value]]-MonthlyData[[#This Row],[Target]])/MonthlyData[[#This Row],[Target]]),"")</f>
        <v/>
      </c>
      <c r="I9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9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93" spans="1:10" ht="18" customHeight="1" x14ac:dyDescent="0.25">
      <c r="A93" s="30"/>
      <c r="B93" s="32"/>
      <c r="C93" s="24"/>
      <c r="D93" s="22" t="str">
        <f>IF(MonthlyData[[#This Row],[Measure ID]]="","",IFERROR(INDEX(MeasureDictionary[Measure],MATCH(MonthlyData[[#This Row],[Measure ID]],MeasureDictionary[ID],0)),""))</f>
        <v/>
      </c>
      <c r="E93" s="26" t="str">
        <f>IF(MonthlyData[[#This Row],[Measure ID]]="","",IFERROR(IF(INDEX(MeasureDictionary[Target],MATCH(MonthlyData[[#This Row],[Measure ID]],MeasureDictionary[ID],0))="","",INDEX(MeasureDictionary[Target],MATCH(MonthlyData[[#This Row],[Measure ID]],MeasureDictionary[ID],0))),""))</f>
        <v/>
      </c>
      <c r="F93" s="34" t="str">
        <f>IF(MonthlyData[[#This Row],[Measure ID]]="","",IFERROR(IF(INDEX(MeasureDictionary[Better is],MATCH(MonthlyData[[#This Row],[Measure ID]],MeasureDictionary[ID],0))="","",INDEX(MeasureDictionary[Better is],MATCH(MonthlyData[[#This Row],[Measure ID]],MeasureDictionary[ID],0))),""))</f>
        <v/>
      </c>
      <c r="G93" s="36" t="str">
        <f>IF(MonthlyData[[#This Row],[Measure ID]]="","",IFERROR(IF(INDEX(MeasureDictionary[At-risk band],MATCH(MonthlyData[[#This Row],[Measure ID]],MeasureDictionary[ID],0))="",DefaultBand,INDEX(MeasureDictionary[At-risk band],MATCH(MonthlyData[[#This Row],[Measure ID]],MeasureDictionary[ID],0))),""))</f>
        <v/>
      </c>
      <c r="H93" s="28" t="str">
        <f>IF(AND(ISNUMBER(MonthlyData[[#This Row],[Value]]),ISNUMBER(MonthlyData[[#This Row],[Target]])),IF(MonthlyData[[#This Row],[Target]]=0,"",(MonthlyData[[#This Row],[Value]]-MonthlyData[[#This Row],[Target]])/MonthlyData[[#This Row],[Target]]),"")</f>
        <v/>
      </c>
      <c r="I9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9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94" spans="1:10" ht="18" customHeight="1" x14ac:dyDescent="0.25">
      <c r="A94" s="30"/>
      <c r="B94" s="32"/>
      <c r="C94" s="24"/>
      <c r="D94" s="22" t="str">
        <f>IF(MonthlyData[[#This Row],[Measure ID]]="","",IFERROR(INDEX(MeasureDictionary[Measure],MATCH(MonthlyData[[#This Row],[Measure ID]],MeasureDictionary[ID],0)),""))</f>
        <v/>
      </c>
      <c r="E94" s="26" t="str">
        <f>IF(MonthlyData[[#This Row],[Measure ID]]="","",IFERROR(IF(INDEX(MeasureDictionary[Target],MATCH(MonthlyData[[#This Row],[Measure ID]],MeasureDictionary[ID],0))="","",INDEX(MeasureDictionary[Target],MATCH(MonthlyData[[#This Row],[Measure ID]],MeasureDictionary[ID],0))),""))</f>
        <v/>
      </c>
      <c r="F94" s="34" t="str">
        <f>IF(MonthlyData[[#This Row],[Measure ID]]="","",IFERROR(IF(INDEX(MeasureDictionary[Better is],MATCH(MonthlyData[[#This Row],[Measure ID]],MeasureDictionary[ID],0))="","",INDEX(MeasureDictionary[Better is],MATCH(MonthlyData[[#This Row],[Measure ID]],MeasureDictionary[ID],0))),""))</f>
        <v/>
      </c>
      <c r="G94" s="36" t="str">
        <f>IF(MonthlyData[[#This Row],[Measure ID]]="","",IFERROR(IF(INDEX(MeasureDictionary[At-risk band],MATCH(MonthlyData[[#This Row],[Measure ID]],MeasureDictionary[ID],0))="",DefaultBand,INDEX(MeasureDictionary[At-risk band],MATCH(MonthlyData[[#This Row],[Measure ID]],MeasureDictionary[ID],0))),""))</f>
        <v/>
      </c>
      <c r="H94" s="28" t="str">
        <f>IF(AND(ISNUMBER(MonthlyData[[#This Row],[Value]]),ISNUMBER(MonthlyData[[#This Row],[Target]])),IF(MonthlyData[[#This Row],[Target]]=0,"",(MonthlyData[[#This Row],[Value]]-MonthlyData[[#This Row],[Target]])/MonthlyData[[#This Row],[Target]]),"")</f>
        <v/>
      </c>
      <c r="I9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9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95" spans="1:10" ht="18" customHeight="1" x14ac:dyDescent="0.25">
      <c r="A95" s="30"/>
      <c r="B95" s="32"/>
      <c r="C95" s="24"/>
      <c r="D95" s="22" t="str">
        <f>IF(MonthlyData[[#This Row],[Measure ID]]="","",IFERROR(INDEX(MeasureDictionary[Measure],MATCH(MonthlyData[[#This Row],[Measure ID]],MeasureDictionary[ID],0)),""))</f>
        <v/>
      </c>
      <c r="E95" s="26" t="str">
        <f>IF(MonthlyData[[#This Row],[Measure ID]]="","",IFERROR(IF(INDEX(MeasureDictionary[Target],MATCH(MonthlyData[[#This Row],[Measure ID]],MeasureDictionary[ID],0))="","",INDEX(MeasureDictionary[Target],MATCH(MonthlyData[[#This Row],[Measure ID]],MeasureDictionary[ID],0))),""))</f>
        <v/>
      </c>
      <c r="F95" s="34" t="str">
        <f>IF(MonthlyData[[#This Row],[Measure ID]]="","",IFERROR(IF(INDEX(MeasureDictionary[Better is],MATCH(MonthlyData[[#This Row],[Measure ID]],MeasureDictionary[ID],0))="","",INDEX(MeasureDictionary[Better is],MATCH(MonthlyData[[#This Row],[Measure ID]],MeasureDictionary[ID],0))),""))</f>
        <v/>
      </c>
      <c r="G95" s="36" t="str">
        <f>IF(MonthlyData[[#This Row],[Measure ID]]="","",IFERROR(IF(INDEX(MeasureDictionary[At-risk band],MATCH(MonthlyData[[#This Row],[Measure ID]],MeasureDictionary[ID],0))="",DefaultBand,INDEX(MeasureDictionary[At-risk band],MATCH(MonthlyData[[#This Row],[Measure ID]],MeasureDictionary[ID],0))),""))</f>
        <v/>
      </c>
      <c r="H95" s="28" t="str">
        <f>IF(AND(ISNUMBER(MonthlyData[[#This Row],[Value]]),ISNUMBER(MonthlyData[[#This Row],[Target]])),IF(MonthlyData[[#This Row],[Target]]=0,"",(MonthlyData[[#This Row],[Value]]-MonthlyData[[#This Row],[Target]])/MonthlyData[[#This Row],[Target]]),"")</f>
        <v/>
      </c>
      <c r="I9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9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96" spans="1:10" ht="18" customHeight="1" x14ac:dyDescent="0.25">
      <c r="A96" s="30"/>
      <c r="B96" s="32"/>
      <c r="C96" s="24"/>
      <c r="D96" s="22" t="str">
        <f>IF(MonthlyData[[#This Row],[Measure ID]]="","",IFERROR(INDEX(MeasureDictionary[Measure],MATCH(MonthlyData[[#This Row],[Measure ID]],MeasureDictionary[ID],0)),""))</f>
        <v/>
      </c>
      <c r="E96" s="26" t="str">
        <f>IF(MonthlyData[[#This Row],[Measure ID]]="","",IFERROR(IF(INDEX(MeasureDictionary[Target],MATCH(MonthlyData[[#This Row],[Measure ID]],MeasureDictionary[ID],0))="","",INDEX(MeasureDictionary[Target],MATCH(MonthlyData[[#This Row],[Measure ID]],MeasureDictionary[ID],0))),""))</f>
        <v/>
      </c>
      <c r="F96" s="34" t="str">
        <f>IF(MonthlyData[[#This Row],[Measure ID]]="","",IFERROR(IF(INDEX(MeasureDictionary[Better is],MATCH(MonthlyData[[#This Row],[Measure ID]],MeasureDictionary[ID],0))="","",INDEX(MeasureDictionary[Better is],MATCH(MonthlyData[[#This Row],[Measure ID]],MeasureDictionary[ID],0))),""))</f>
        <v/>
      </c>
      <c r="G96" s="36" t="str">
        <f>IF(MonthlyData[[#This Row],[Measure ID]]="","",IFERROR(IF(INDEX(MeasureDictionary[At-risk band],MATCH(MonthlyData[[#This Row],[Measure ID]],MeasureDictionary[ID],0))="",DefaultBand,INDEX(MeasureDictionary[At-risk band],MATCH(MonthlyData[[#This Row],[Measure ID]],MeasureDictionary[ID],0))),""))</f>
        <v/>
      </c>
      <c r="H96" s="28" t="str">
        <f>IF(AND(ISNUMBER(MonthlyData[[#This Row],[Value]]),ISNUMBER(MonthlyData[[#This Row],[Target]])),IF(MonthlyData[[#This Row],[Target]]=0,"",(MonthlyData[[#This Row],[Value]]-MonthlyData[[#This Row],[Target]])/MonthlyData[[#This Row],[Target]]),"")</f>
        <v/>
      </c>
      <c r="I9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9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97" spans="1:10" ht="18" customHeight="1" x14ac:dyDescent="0.25">
      <c r="A97" s="30"/>
      <c r="B97" s="32"/>
      <c r="C97" s="24"/>
      <c r="D97" s="22" t="str">
        <f>IF(MonthlyData[[#This Row],[Measure ID]]="","",IFERROR(INDEX(MeasureDictionary[Measure],MATCH(MonthlyData[[#This Row],[Measure ID]],MeasureDictionary[ID],0)),""))</f>
        <v/>
      </c>
      <c r="E97" s="26" t="str">
        <f>IF(MonthlyData[[#This Row],[Measure ID]]="","",IFERROR(IF(INDEX(MeasureDictionary[Target],MATCH(MonthlyData[[#This Row],[Measure ID]],MeasureDictionary[ID],0))="","",INDEX(MeasureDictionary[Target],MATCH(MonthlyData[[#This Row],[Measure ID]],MeasureDictionary[ID],0))),""))</f>
        <v/>
      </c>
      <c r="F97" s="34" t="str">
        <f>IF(MonthlyData[[#This Row],[Measure ID]]="","",IFERROR(IF(INDEX(MeasureDictionary[Better is],MATCH(MonthlyData[[#This Row],[Measure ID]],MeasureDictionary[ID],0))="","",INDEX(MeasureDictionary[Better is],MATCH(MonthlyData[[#This Row],[Measure ID]],MeasureDictionary[ID],0))),""))</f>
        <v/>
      </c>
      <c r="G97" s="36" t="str">
        <f>IF(MonthlyData[[#This Row],[Measure ID]]="","",IFERROR(IF(INDEX(MeasureDictionary[At-risk band],MATCH(MonthlyData[[#This Row],[Measure ID]],MeasureDictionary[ID],0))="",DefaultBand,INDEX(MeasureDictionary[At-risk band],MATCH(MonthlyData[[#This Row],[Measure ID]],MeasureDictionary[ID],0))),""))</f>
        <v/>
      </c>
      <c r="H97" s="28" t="str">
        <f>IF(AND(ISNUMBER(MonthlyData[[#This Row],[Value]]),ISNUMBER(MonthlyData[[#This Row],[Target]])),IF(MonthlyData[[#This Row],[Target]]=0,"",(MonthlyData[[#This Row],[Value]]-MonthlyData[[#This Row],[Target]])/MonthlyData[[#This Row],[Target]]),"")</f>
        <v/>
      </c>
      <c r="I9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9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98" spans="1:10" ht="18" customHeight="1" x14ac:dyDescent="0.25">
      <c r="A98" s="30"/>
      <c r="B98" s="32"/>
      <c r="C98" s="24"/>
      <c r="D98" s="22" t="str">
        <f>IF(MonthlyData[[#This Row],[Measure ID]]="","",IFERROR(INDEX(MeasureDictionary[Measure],MATCH(MonthlyData[[#This Row],[Measure ID]],MeasureDictionary[ID],0)),""))</f>
        <v/>
      </c>
      <c r="E98" s="26" t="str">
        <f>IF(MonthlyData[[#This Row],[Measure ID]]="","",IFERROR(IF(INDEX(MeasureDictionary[Target],MATCH(MonthlyData[[#This Row],[Measure ID]],MeasureDictionary[ID],0))="","",INDEX(MeasureDictionary[Target],MATCH(MonthlyData[[#This Row],[Measure ID]],MeasureDictionary[ID],0))),""))</f>
        <v/>
      </c>
      <c r="F98" s="34" t="str">
        <f>IF(MonthlyData[[#This Row],[Measure ID]]="","",IFERROR(IF(INDEX(MeasureDictionary[Better is],MATCH(MonthlyData[[#This Row],[Measure ID]],MeasureDictionary[ID],0))="","",INDEX(MeasureDictionary[Better is],MATCH(MonthlyData[[#This Row],[Measure ID]],MeasureDictionary[ID],0))),""))</f>
        <v/>
      </c>
      <c r="G98" s="36" t="str">
        <f>IF(MonthlyData[[#This Row],[Measure ID]]="","",IFERROR(IF(INDEX(MeasureDictionary[At-risk band],MATCH(MonthlyData[[#This Row],[Measure ID]],MeasureDictionary[ID],0))="",DefaultBand,INDEX(MeasureDictionary[At-risk band],MATCH(MonthlyData[[#This Row],[Measure ID]],MeasureDictionary[ID],0))),""))</f>
        <v/>
      </c>
      <c r="H98" s="28" t="str">
        <f>IF(AND(ISNUMBER(MonthlyData[[#This Row],[Value]]),ISNUMBER(MonthlyData[[#This Row],[Target]])),IF(MonthlyData[[#This Row],[Target]]=0,"",(MonthlyData[[#This Row],[Value]]-MonthlyData[[#This Row],[Target]])/MonthlyData[[#This Row],[Target]]),"")</f>
        <v/>
      </c>
      <c r="I9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9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99" spans="1:10" ht="18" customHeight="1" x14ac:dyDescent="0.25">
      <c r="A99" s="30"/>
      <c r="B99" s="32"/>
      <c r="C99" s="24"/>
      <c r="D99" s="22" t="str">
        <f>IF(MonthlyData[[#This Row],[Measure ID]]="","",IFERROR(INDEX(MeasureDictionary[Measure],MATCH(MonthlyData[[#This Row],[Measure ID]],MeasureDictionary[ID],0)),""))</f>
        <v/>
      </c>
      <c r="E99" s="26" t="str">
        <f>IF(MonthlyData[[#This Row],[Measure ID]]="","",IFERROR(IF(INDEX(MeasureDictionary[Target],MATCH(MonthlyData[[#This Row],[Measure ID]],MeasureDictionary[ID],0))="","",INDEX(MeasureDictionary[Target],MATCH(MonthlyData[[#This Row],[Measure ID]],MeasureDictionary[ID],0))),""))</f>
        <v/>
      </c>
      <c r="F99" s="34" t="str">
        <f>IF(MonthlyData[[#This Row],[Measure ID]]="","",IFERROR(IF(INDEX(MeasureDictionary[Better is],MATCH(MonthlyData[[#This Row],[Measure ID]],MeasureDictionary[ID],0))="","",INDEX(MeasureDictionary[Better is],MATCH(MonthlyData[[#This Row],[Measure ID]],MeasureDictionary[ID],0))),""))</f>
        <v/>
      </c>
      <c r="G99" s="36" t="str">
        <f>IF(MonthlyData[[#This Row],[Measure ID]]="","",IFERROR(IF(INDEX(MeasureDictionary[At-risk band],MATCH(MonthlyData[[#This Row],[Measure ID]],MeasureDictionary[ID],0))="",DefaultBand,INDEX(MeasureDictionary[At-risk band],MATCH(MonthlyData[[#This Row],[Measure ID]],MeasureDictionary[ID],0))),""))</f>
        <v/>
      </c>
      <c r="H99" s="28" t="str">
        <f>IF(AND(ISNUMBER(MonthlyData[[#This Row],[Value]]),ISNUMBER(MonthlyData[[#This Row],[Target]])),IF(MonthlyData[[#This Row],[Target]]=0,"",(MonthlyData[[#This Row],[Value]]-MonthlyData[[#This Row],[Target]])/MonthlyData[[#This Row],[Target]]),"")</f>
        <v/>
      </c>
      <c r="I9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9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00" spans="1:10" ht="18" customHeight="1" x14ac:dyDescent="0.25">
      <c r="A100" s="30"/>
      <c r="B100" s="32"/>
      <c r="C100" s="24"/>
      <c r="D100" s="22" t="str">
        <f>IF(MonthlyData[[#This Row],[Measure ID]]="","",IFERROR(INDEX(MeasureDictionary[Measure],MATCH(MonthlyData[[#This Row],[Measure ID]],MeasureDictionary[ID],0)),""))</f>
        <v/>
      </c>
      <c r="E100" s="26" t="str">
        <f>IF(MonthlyData[[#This Row],[Measure ID]]="","",IFERROR(IF(INDEX(MeasureDictionary[Target],MATCH(MonthlyData[[#This Row],[Measure ID]],MeasureDictionary[ID],0))="","",INDEX(MeasureDictionary[Target],MATCH(MonthlyData[[#This Row],[Measure ID]],MeasureDictionary[ID],0))),""))</f>
        <v/>
      </c>
      <c r="F100" s="34" t="str">
        <f>IF(MonthlyData[[#This Row],[Measure ID]]="","",IFERROR(IF(INDEX(MeasureDictionary[Better is],MATCH(MonthlyData[[#This Row],[Measure ID]],MeasureDictionary[ID],0))="","",INDEX(MeasureDictionary[Better is],MATCH(MonthlyData[[#This Row],[Measure ID]],MeasureDictionary[ID],0))),""))</f>
        <v/>
      </c>
      <c r="G100" s="36" t="str">
        <f>IF(MonthlyData[[#This Row],[Measure ID]]="","",IFERROR(IF(INDEX(MeasureDictionary[At-risk band],MATCH(MonthlyData[[#This Row],[Measure ID]],MeasureDictionary[ID],0))="",DefaultBand,INDEX(MeasureDictionary[At-risk band],MATCH(MonthlyData[[#This Row],[Measure ID]],MeasureDictionary[ID],0))),""))</f>
        <v/>
      </c>
      <c r="H100" s="28" t="str">
        <f>IF(AND(ISNUMBER(MonthlyData[[#This Row],[Value]]),ISNUMBER(MonthlyData[[#This Row],[Target]])),IF(MonthlyData[[#This Row],[Target]]=0,"",(MonthlyData[[#This Row],[Value]]-MonthlyData[[#This Row],[Target]])/MonthlyData[[#This Row],[Target]]),"")</f>
        <v/>
      </c>
      <c r="I10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0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01" spans="1:10" ht="18" customHeight="1" x14ac:dyDescent="0.25">
      <c r="A101" s="30"/>
      <c r="B101" s="32"/>
      <c r="C101" s="24"/>
      <c r="D101" s="22" t="str">
        <f>IF(MonthlyData[[#This Row],[Measure ID]]="","",IFERROR(INDEX(MeasureDictionary[Measure],MATCH(MonthlyData[[#This Row],[Measure ID]],MeasureDictionary[ID],0)),""))</f>
        <v/>
      </c>
      <c r="E101" s="26" t="str">
        <f>IF(MonthlyData[[#This Row],[Measure ID]]="","",IFERROR(IF(INDEX(MeasureDictionary[Target],MATCH(MonthlyData[[#This Row],[Measure ID]],MeasureDictionary[ID],0))="","",INDEX(MeasureDictionary[Target],MATCH(MonthlyData[[#This Row],[Measure ID]],MeasureDictionary[ID],0))),""))</f>
        <v/>
      </c>
      <c r="F101" s="34" t="str">
        <f>IF(MonthlyData[[#This Row],[Measure ID]]="","",IFERROR(IF(INDEX(MeasureDictionary[Better is],MATCH(MonthlyData[[#This Row],[Measure ID]],MeasureDictionary[ID],0))="","",INDEX(MeasureDictionary[Better is],MATCH(MonthlyData[[#This Row],[Measure ID]],MeasureDictionary[ID],0))),""))</f>
        <v/>
      </c>
      <c r="G101" s="36" t="str">
        <f>IF(MonthlyData[[#This Row],[Measure ID]]="","",IFERROR(IF(INDEX(MeasureDictionary[At-risk band],MATCH(MonthlyData[[#This Row],[Measure ID]],MeasureDictionary[ID],0))="",DefaultBand,INDEX(MeasureDictionary[At-risk band],MATCH(MonthlyData[[#This Row],[Measure ID]],MeasureDictionary[ID],0))),""))</f>
        <v/>
      </c>
      <c r="H101" s="28" t="str">
        <f>IF(AND(ISNUMBER(MonthlyData[[#This Row],[Value]]),ISNUMBER(MonthlyData[[#This Row],[Target]])),IF(MonthlyData[[#This Row],[Target]]=0,"",(MonthlyData[[#This Row],[Value]]-MonthlyData[[#This Row],[Target]])/MonthlyData[[#This Row],[Target]]),"")</f>
        <v/>
      </c>
      <c r="I10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0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02" spans="1:10" ht="18" customHeight="1" x14ac:dyDescent="0.25">
      <c r="A102" s="30"/>
      <c r="B102" s="32"/>
      <c r="C102" s="24"/>
      <c r="D102" s="22" t="str">
        <f>IF(MonthlyData[[#This Row],[Measure ID]]="","",IFERROR(INDEX(MeasureDictionary[Measure],MATCH(MonthlyData[[#This Row],[Measure ID]],MeasureDictionary[ID],0)),""))</f>
        <v/>
      </c>
      <c r="E102" s="26" t="str">
        <f>IF(MonthlyData[[#This Row],[Measure ID]]="","",IFERROR(IF(INDEX(MeasureDictionary[Target],MATCH(MonthlyData[[#This Row],[Measure ID]],MeasureDictionary[ID],0))="","",INDEX(MeasureDictionary[Target],MATCH(MonthlyData[[#This Row],[Measure ID]],MeasureDictionary[ID],0))),""))</f>
        <v/>
      </c>
      <c r="F102" s="34" t="str">
        <f>IF(MonthlyData[[#This Row],[Measure ID]]="","",IFERROR(IF(INDEX(MeasureDictionary[Better is],MATCH(MonthlyData[[#This Row],[Measure ID]],MeasureDictionary[ID],0))="","",INDEX(MeasureDictionary[Better is],MATCH(MonthlyData[[#This Row],[Measure ID]],MeasureDictionary[ID],0))),""))</f>
        <v/>
      </c>
      <c r="G102" s="36" t="str">
        <f>IF(MonthlyData[[#This Row],[Measure ID]]="","",IFERROR(IF(INDEX(MeasureDictionary[At-risk band],MATCH(MonthlyData[[#This Row],[Measure ID]],MeasureDictionary[ID],0))="",DefaultBand,INDEX(MeasureDictionary[At-risk band],MATCH(MonthlyData[[#This Row],[Measure ID]],MeasureDictionary[ID],0))),""))</f>
        <v/>
      </c>
      <c r="H102" s="28" t="str">
        <f>IF(AND(ISNUMBER(MonthlyData[[#This Row],[Value]]),ISNUMBER(MonthlyData[[#This Row],[Target]])),IF(MonthlyData[[#This Row],[Target]]=0,"",(MonthlyData[[#This Row],[Value]]-MonthlyData[[#This Row],[Target]])/MonthlyData[[#This Row],[Target]]),"")</f>
        <v/>
      </c>
      <c r="I10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0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03" spans="1:10" ht="18" customHeight="1" x14ac:dyDescent="0.25">
      <c r="A103" s="30"/>
      <c r="B103" s="32"/>
      <c r="C103" s="24"/>
      <c r="D103" s="22" t="str">
        <f>IF(MonthlyData[[#This Row],[Measure ID]]="","",IFERROR(INDEX(MeasureDictionary[Measure],MATCH(MonthlyData[[#This Row],[Measure ID]],MeasureDictionary[ID],0)),""))</f>
        <v/>
      </c>
      <c r="E103" s="26" t="str">
        <f>IF(MonthlyData[[#This Row],[Measure ID]]="","",IFERROR(IF(INDEX(MeasureDictionary[Target],MATCH(MonthlyData[[#This Row],[Measure ID]],MeasureDictionary[ID],0))="","",INDEX(MeasureDictionary[Target],MATCH(MonthlyData[[#This Row],[Measure ID]],MeasureDictionary[ID],0))),""))</f>
        <v/>
      </c>
      <c r="F103" s="34" t="str">
        <f>IF(MonthlyData[[#This Row],[Measure ID]]="","",IFERROR(IF(INDEX(MeasureDictionary[Better is],MATCH(MonthlyData[[#This Row],[Measure ID]],MeasureDictionary[ID],0))="","",INDEX(MeasureDictionary[Better is],MATCH(MonthlyData[[#This Row],[Measure ID]],MeasureDictionary[ID],0))),""))</f>
        <v/>
      </c>
      <c r="G103" s="36" t="str">
        <f>IF(MonthlyData[[#This Row],[Measure ID]]="","",IFERROR(IF(INDEX(MeasureDictionary[At-risk band],MATCH(MonthlyData[[#This Row],[Measure ID]],MeasureDictionary[ID],0))="",DefaultBand,INDEX(MeasureDictionary[At-risk band],MATCH(MonthlyData[[#This Row],[Measure ID]],MeasureDictionary[ID],0))),""))</f>
        <v/>
      </c>
      <c r="H103" s="28" t="str">
        <f>IF(AND(ISNUMBER(MonthlyData[[#This Row],[Value]]),ISNUMBER(MonthlyData[[#This Row],[Target]])),IF(MonthlyData[[#This Row],[Target]]=0,"",(MonthlyData[[#This Row],[Value]]-MonthlyData[[#This Row],[Target]])/MonthlyData[[#This Row],[Target]]),"")</f>
        <v/>
      </c>
      <c r="I10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0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04" spans="1:10" ht="18" customHeight="1" x14ac:dyDescent="0.25">
      <c r="A104" s="30"/>
      <c r="B104" s="32"/>
      <c r="C104" s="24"/>
      <c r="D104" s="22" t="str">
        <f>IF(MonthlyData[[#This Row],[Measure ID]]="","",IFERROR(INDEX(MeasureDictionary[Measure],MATCH(MonthlyData[[#This Row],[Measure ID]],MeasureDictionary[ID],0)),""))</f>
        <v/>
      </c>
      <c r="E104" s="26" t="str">
        <f>IF(MonthlyData[[#This Row],[Measure ID]]="","",IFERROR(IF(INDEX(MeasureDictionary[Target],MATCH(MonthlyData[[#This Row],[Measure ID]],MeasureDictionary[ID],0))="","",INDEX(MeasureDictionary[Target],MATCH(MonthlyData[[#This Row],[Measure ID]],MeasureDictionary[ID],0))),""))</f>
        <v/>
      </c>
      <c r="F104" s="34" t="str">
        <f>IF(MonthlyData[[#This Row],[Measure ID]]="","",IFERROR(IF(INDEX(MeasureDictionary[Better is],MATCH(MonthlyData[[#This Row],[Measure ID]],MeasureDictionary[ID],0))="","",INDEX(MeasureDictionary[Better is],MATCH(MonthlyData[[#This Row],[Measure ID]],MeasureDictionary[ID],0))),""))</f>
        <v/>
      </c>
      <c r="G104" s="36" t="str">
        <f>IF(MonthlyData[[#This Row],[Measure ID]]="","",IFERROR(IF(INDEX(MeasureDictionary[At-risk band],MATCH(MonthlyData[[#This Row],[Measure ID]],MeasureDictionary[ID],0))="",DefaultBand,INDEX(MeasureDictionary[At-risk band],MATCH(MonthlyData[[#This Row],[Measure ID]],MeasureDictionary[ID],0))),""))</f>
        <v/>
      </c>
      <c r="H104" s="28" t="str">
        <f>IF(AND(ISNUMBER(MonthlyData[[#This Row],[Value]]),ISNUMBER(MonthlyData[[#This Row],[Target]])),IF(MonthlyData[[#This Row],[Target]]=0,"",(MonthlyData[[#This Row],[Value]]-MonthlyData[[#This Row],[Target]])/MonthlyData[[#This Row],[Target]]),"")</f>
        <v/>
      </c>
      <c r="I10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0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05" spans="1:10" ht="18" customHeight="1" x14ac:dyDescent="0.25">
      <c r="A105" s="30"/>
      <c r="B105" s="32"/>
      <c r="C105" s="24"/>
      <c r="D105" s="22" t="str">
        <f>IF(MonthlyData[[#This Row],[Measure ID]]="","",IFERROR(INDEX(MeasureDictionary[Measure],MATCH(MonthlyData[[#This Row],[Measure ID]],MeasureDictionary[ID],0)),""))</f>
        <v/>
      </c>
      <c r="E105" s="26" t="str">
        <f>IF(MonthlyData[[#This Row],[Measure ID]]="","",IFERROR(IF(INDEX(MeasureDictionary[Target],MATCH(MonthlyData[[#This Row],[Measure ID]],MeasureDictionary[ID],0))="","",INDEX(MeasureDictionary[Target],MATCH(MonthlyData[[#This Row],[Measure ID]],MeasureDictionary[ID],0))),""))</f>
        <v/>
      </c>
      <c r="F105" s="34" t="str">
        <f>IF(MonthlyData[[#This Row],[Measure ID]]="","",IFERROR(IF(INDEX(MeasureDictionary[Better is],MATCH(MonthlyData[[#This Row],[Measure ID]],MeasureDictionary[ID],0))="","",INDEX(MeasureDictionary[Better is],MATCH(MonthlyData[[#This Row],[Measure ID]],MeasureDictionary[ID],0))),""))</f>
        <v/>
      </c>
      <c r="G105" s="36" t="str">
        <f>IF(MonthlyData[[#This Row],[Measure ID]]="","",IFERROR(IF(INDEX(MeasureDictionary[At-risk band],MATCH(MonthlyData[[#This Row],[Measure ID]],MeasureDictionary[ID],0))="",DefaultBand,INDEX(MeasureDictionary[At-risk band],MATCH(MonthlyData[[#This Row],[Measure ID]],MeasureDictionary[ID],0))),""))</f>
        <v/>
      </c>
      <c r="H105" s="28" t="str">
        <f>IF(AND(ISNUMBER(MonthlyData[[#This Row],[Value]]),ISNUMBER(MonthlyData[[#This Row],[Target]])),IF(MonthlyData[[#This Row],[Target]]=0,"",(MonthlyData[[#This Row],[Value]]-MonthlyData[[#This Row],[Target]])/MonthlyData[[#This Row],[Target]]),"")</f>
        <v/>
      </c>
      <c r="I10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0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06" spans="1:10" ht="18" customHeight="1" x14ac:dyDescent="0.25">
      <c r="A106" s="30"/>
      <c r="B106" s="32"/>
      <c r="C106" s="24"/>
      <c r="D106" s="22" t="str">
        <f>IF(MonthlyData[[#This Row],[Measure ID]]="","",IFERROR(INDEX(MeasureDictionary[Measure],MATCH(MonthlyData[[#This Row],[Measure ID]],MeasureDictionary[ID],0)),""))</f>
        <v/>
      </c>
      <c r="E106" s="26" t="str">
        <f>IF(MonthlyData[[#This Row],[Measure ID]]="","",IFERROR(IF(INDEX(MeasureDictionary[Target],MATCH(MonthlyData[[#This Row],[Measure ID]],MeasureDictionary[ID],0))="","",INDEX(MeasureDictionary[Target],MATCH(MonthlyData[[#This Row],[Measure ID]],MeasureDictionary[ID],0))),""))</f>
        <v/>
      </c>
      <c r="F106" s="34" t="str">
        <f>IF(MonthlyData[[#This Row],[Measure ID]]="","",IFERROR(IF(INDEX(MeasureDictionary[Better is],MATCH(MonthlyData[[#This Row],[Measure ID]],MeasureDictionary[ID],0))="","",INDEX(MeasureDictionary[Better is],MATCH(MonthlyData[[#This Row],[Measure ID]],MeasureDictionary[ID],0))),""))</f>
        <v/>
      </c>
      <c r="G106" s="36" t="str">
        <f>IF(MonthlyData[[#This Row],[Measure ID]]="","",IFERROR(IF(INDEX(MeasureDictionary[At-risk band],MATCH(MonthlyData[[#This Row],[Measure ID]],MeasureDictionary[ID],0))="",DefaultBand,INDEX(MeasureDictionary[At-risk band],MATCH(MonthlyData[[#This Row],[Measure ID]],MeasureDictionary[ID],0))),""))</f>
        <v/>
      </c>
      <c r="H106" s="28" t="str">
        <f>IF(AND(ISNUMBER(MonthlyData[[#This Row],[Value]]),ISNUMBER(MonthlyData[[#This Row],[Target]])),IF(MonthlyData[[#This Row],[Target]]=0,"",(MonthlyData[[#This Row],[Value]]-MonthlyData[[#This Row],[Target]])/MonthlyData[[#This Row],[Target]]),"")</f>
        <v/>
      </c>
      <c r="I10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0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07" spans="1:10" ht="18" customHeight="1" x14ac:dyDescent="0.25">
      <c r="A107" s="30"/>
      <c r="B107" s="32"/>
      <c r="C107" s="24"/>
      <c r="D107" s="22" t="str">
        <f>IF(MonthlyData[[#This Row],[Measure ID]]="","",IFERROR(INDEX(MeasureDictionary[Measure],MATCH(MonthlyData[[#This Row],[Measure ID]],MeasureDictionary[ID],0)),""))</f>
        <v/>
      </c>
      <c r="E107" s="26" t="str">
        <f>IF(MonthlyData[[#This Row],[Measure ID]]="","",IFERROR(IF(INDEX(MeasureDictionary[Target],MATCH(MonthlyData[[#This Row],[Measure ID]],MeasureDictionary[ID],0))="","",INDEX(MeasureDictionary[Target],MATCH(MonthlyData[[#This Row],[Measure ID]],MeasureDictionary[ID],0))),""))</f>
        <v/>
      </c>
      <c r="F107" s="34" t="str">
        <f>IF(MonthlyData[[#This Row],[Measure ID]]="","",IFERROR(IF(INDEX(MeasureDictionary[Better is],MATCH(MonthlyData[[#This Row],[Measure ID]],MeasureDictionary[ID],0))="","",INDEX(MeasureDictionary[Better is],MATCH(MonthlyData[[#This Row],[Measure ID]],MeasureDictionary[ID],0))),""))</f>
        <v/>
      </c>
      <c r="G107" s="36" t="str">
        <f>IF(MonthlyData[[#This Row],[Measure ID]]="","",IFERROR(IF(INDEX(MeasureDictionary[At-risk band],MATCH(MonthlyData[[#This Row],[Measure ID]],MeasureDictionary[ID],0))="",DefaultBand,INDEX(MeasureDictionary[At-risk band],MATCH(MonthlyData[[#This Row],[Measure ID]],MeasureDictionary[ID],0))),""))</f>
        <v/>
      </c>
      <c r="H107" s="28" t="str">
        <f>IF(AND(ISNUMBER(MonthlyData[[#This Row],[Value]]),ISNUMBER(MonthlyData[[#This Row],[Target]])),IF(MonthlyData[[#This Row],[Target]]=0,"",(MonthlyData[[#This Row],[Value]]-MonthlyData[[#This Row],[Target]])/MonthlyData[[#This Row],[Target]]),"")</f>
        <v/>
      </c>
      <c r="I10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0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08" spans="1:10" ht="18" customHeight="1" x14ac:dyDescent="0.25">
      <c r="A108" s="30"/>
      <c r="B108" s="32"/>
      <c r="C108" s="24"/>
      <c r="D108" s="22" t="str">
        <f>IF(MonthlyData[[#This Row],[Measure ID]]="","",IFERROR(INDEX(MeasureDictionary[Measure],MATCH(MonthlyData[[#This Row],[Measure ID]],MeasureDictionary[ID],0)),""))</f>
        <v/>
      </c>
      <c r="E108" s="26" t="str">
        <f>IF(MonthlyData[[#This Row],[Measure ID]]="","",IFERROR(IF(INDEX(MeasureDictionary[Target],MATCH(MonthlyData[[#This Row],[Measure ID]],MeasureDictionary[ID],0))="","",INDEX(MeasureDictionary[Target],MATCH(MonthlyData[[#This Row],[Measure ID]],MeasureDictionary[ID],0))),""))</f>
        <v/>
      </c>
      <c r="F108" s="34" t="str">
        <f>IF(MonthlyData[[#This Row],[Measure ID]]="","",IFERROR(IF(INDEX(MeasureDictionary[Better is],MATCH(MonthlyData[[#This Row],[Measure ID]],MeasureDictionary[ID],0))="","",INDEX(MeasureDictionary[Better is],MATCH(MonthlyData[[#This Row],[Measure ID]],MeasureDictionary[ID],0))),""))</f>
        <v/>
      </c>
      <c r="G108" s="36" t="str">
        <f>IF(MonthlyData[[#This Row],[Measure ID]]="","",IFERROR(IF(INDEX(MeasureDictionary[At-risk band],MATCH(MonthlyData[[#This Row],[Measure ID]],MeasureDictionary[ID],0))="",DefaultBand,INDEX(MeasureDictionary[At-risk band],MATCH(MonthlyData[[#This Row],[Measure ID]],MeasureDictionary[ID],0))),""))</f>
        <v/>
      </c>
      <c r="H108" s="28" t="str">
        <f>IF(AND(ISNUMBER(MonthlyData[[#This Row],[Value]]),ISNUMBER(MonthlyData[[#This Row],[Target]])),IF(MonthlyData[[#This Row],[Target]]=0,"",(MonthlyData[[#This Row],[Value]]-MonthlyData[[#This Row],[Target]])/MonthlyData[[#This Row],[Target]]),"")</f>
        <v/>
      </c>
      <c r="I10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0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09" spans="1:10" ht="18" customHeight="1" x14ac:dyDescent="0.25">
      <c r="A109" s="30"/>
      <c r="B109" s="32"/>
      <c r="C109" s="24"/>
      <c r="D109" s="22" t="str">
        <f>IF(MonthlyData[[#This Row],[Measure ID]]="","",IFERROR(INDEX(MeasureDictionary[Measure],MATCH(MonthlyData[[#This Row],[Measure ID]],MeasureDictionary[ID],0)),""))</f>
        <v/>
      </c>
      <c r="E109" s="26" t="str">
        <f>IF(MonthlyData[[#This Row],[Measure ID]]="","",IFERROR(IF(INDEX(MeasureDictionary[Target],MATCH(MonthlyData[[#This Row],[Measure ID]],MeasureDictionary[ID],0))="","",INDEX(MeasureDictionary[Target],MATCH(MonthlyData[[#This Row],[Measure ID]],MeasureDictionary[ID],0))),""))</f>
        <v/>
      </c>
      <c r="F109" s="34" t="str">
        <f>IF(MonthlyData[[#This Row],[Measure ID]]="","",IFERROR(IF(INDEX(MeasureDictionary[Better is],MATCH(MonthlyData[[#This Row],[Measure ID]],MeasureDictionary[ID],0))="","",INDEX(MeasureDictionary[Better is],MATCH(MonthlyData[[#This Row],[Measure ID]],MeasureDictionary[ID],0))),""))</f>
        <v/>
      </c>
      <c r="G109" s="36" t="str">
        <f>IF(MonthlyData[[#This Row],[Measure ID]]="","",IFERROR(IF(INDEX(MeasureDictionary[At-risk band],MATCH(MonthlyData[[#This Row],[Measure ID]],MeasureDictionary[ID],0))="",DefaultBand,INDEX(MeasureDictionary[At-risk band],MATCH(MonthlyData[[#This Row],[Measure ID]],MeasureDictionary[ID],0))),""))</f>
        <v/>
      </c>
      <c r="H109" s="28" t="str">
        <f>IF(AND(ISNUMBER(MonthlyData[[#This Row],[Value]]),ISNUMBER(MonthlyData[[#This Row],[Target]])),IF(MonthlyData[[#This Row],[Target]]=0,"",(MonthlyData[[#This Row],[Value]]-MonthlyData[[#This Row],[Target]])/MonthlyData[[#This Row],[Target]]),"")</f>
        <v/>
      </c>
      <c r="I10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0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10" spans="1:10" ht="18" customHeight="1" x14ac:dyDescent="0.25">
      <c r="A110" s="30"/>
      <c r="B110" s="32"/>
      <c r="C110" s="24"/>
      <c r="D110" s="22" t="str">
        <f>IF(MonthlyData[[#This Row],[Measure ID]]="","",IFERROR(INDEX(MeasureDictionary[Measure],MATCH(MonthlyData[[#This Row],[Measure ID]],MeasureDictionary[ID],0)),""))</f>
        <v/>
      </c>
      <c r="E110" s="26" t="str">
        <f>IF(MonthlyData[[#This Row],[Measure ID]]="","",IFERROR(IF(INDEX(MeasureDictionary[Target],MATCH(MonthlyData[[#This Row],[Measure ID]],MeasureDictionary[ID],0))="","",INDEX(MeasureDictionary[Target],MATCH(MonthlyData[[#This Row],[Measure ID]],MeasureDictionary[ID],0))),""))</f>
        <v/>
      </c>
      <c r="F110" s="34" t="str">
        <f>IF(MonthlyData[[#This Row],[Measure ID]]="","",IFERROR(IF(INDEX(MeasureDictionary[Better is],MATCH(MonthlyData[[#This Row],[Measure ID]],MeasureDictionary[ID],0))="","",INDEX(MeasureDictionary[Better is],MATCH(MonthlyData[[#This Row],[Measure ID]],MeasureDictionary[ID],0))),""))</f>
        <v/>
      </c>
      <c r="G110" s="36" t="str">
        <f>IF(MonthlyData[[#This Row],[Measure ID]]="","",IFERROR(IF(INDEX(MeasureDictionary[At-risk band],MATCH(MonthlyData[[#This Row],[Measure ID]],MeasureDictionary[ID],0))="",DefaultBand,INDEX(MeasureDictionary[At-risk band],MATCH(MonthlyData[[#This Row],[Measure ID]],MeasureDictionary[ID],0))),""))</f>
        <v/>
      </c>
      <c r="H110" s="28" t="str">
        <f>IF(AND(ISNUMBER(MonthlyData[[#This Row],[Value]]),ISNUMBER(MonthlyData[[#This Row],[Target]])),IF(MonthlyData[[#This Row],[Target]]=0,"",(MonthlyData[[#This Row],[Value]]-MonthlyData[[#This Row],[Target]])/MonthlyData[[#This Row],[Target]]),"")</f>
        <v/>
      </c>
      <c r="I11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1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11" spans="1:10" ht="18" customHeight="1" x14ac:dyDescent="0.25">
      <c r="A111" s="30"/>
      <c r="B111" s="32"/>
      <c r="C111" s="24"/>
      <c r="D111" s="22" t="str">
        <f>IF(MonthlyData[[#This Row],[Measure ID]]="","",IFERROR(INDEX(MeasureDictionary[Measure],MATCH(MonthlyData[[#This Row],[Measure ID]],MeasureDictionary[ID],0)),""))</f>
        <v/>
      </c>
      <c r="E111" s="26" t="str">
        <f>IF(MonthlyData[[#This Row],[Measure ID]]="","",IFERROR(IF(INDEX(MeasureDictionary[Target],MATCH(MonthlyData[[#This Row],[Measure ID]],MeasureDictionary[ID],0))="","",INDEX(MeasureDictionary[Target],MATCH(MonthlyData[[#This Row],[Measure ID]],MeasureDictionary[ID],0))),""))</f>
        <v/>
      </c>
      <c r="F111" s="34" t="str">
        <f>IF(MonthlyData[[#This Row],[Measure ID]]="","",IFERROR(IF(INDEX(MeasureDictionary[Better is],MATCH(MonthlyData[[#This Row],[Measure ID]],MeasureDictionary[ID],0))="","",INDEX(MeasureDictionary[Better is],MATCH(MonthlyData[[#This Row],[Measure ID]],MeasureDictionary[ID],0))),""))</f>
        <v/>
      </c>
      <c r="G111" s="36" t="str">
        <f>IF(MonthlyData[[#This Row],[Measure ID]]="","",IFERROR(IF(INDEX(MeasureDictionary[At-risk band],MATCH(MonthlyData[[#This Row],[Measure ID]],MeasureDictionary[ID],0))="",DefaultBand,INDEX(MeasureDictionary[At-risk band],MATCH(MonthlyData[[#This Row],[Measure ID]],MeasureDictionary[ID],0))),""))</f>
        <v/>
      </c>
      <c r="H111" s="28" t="str">
        <f>IF(AND(ISNUMBER(MonthlyData[[#This Row],[Value]]),ISNUMBER(MonthlyData[[#This Row],[Target]])),IF(MonthlyData[[#This Row],[Target]]=0,"",(MonthlyData[[#This Row],[Value]]-MonthlyData[[#This Row],[Target]])/MonthlyData[[#This Row],[Target]]),"")</f>
        <v/>
      </c>
      <c r="I11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1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12" spans="1:10" ht="18" customHeight="1" x14ac:dyDescent="0.25">
      <c r="A112" s="30"/>
      <c r="B112" s="32"/>
      <c r="C112" s="24"/>
      <c r="D112" s="22" t="str">
        <f>IF(MonthlyData[[#This Row],[Measure ID]]="","",IFERROR(INDEX(MeasureDictionary[Measure],MATCH(MonthlyData[[#This Row],[Measure ID]],MeasureDictionary[ID],0)),""))</f>
        <v/>
      </c>
      <c r="E112" s="26" t="str">
        <f>IF(MonthlyData[[#This Row],[Measure ID]]="","",IFERROR(IF(INDEX(MeasureDictionary[Target],MATCH(MonthlyData[[#This Row],[Measure ID]],MeasureDictionary[ID],0))="","",INDEX(MeasureDictionary[Target],MATCH(MonthlyData[[#This Row],[Measure ID]],MeasureDictionary[ID],0))),""))</f>
        <v/>
      </c>
      <c r="F112" s="34" t="str">
        <f>IF(MonthlyData[[#This Row],[Measure ID]]="","",IFERROR(IF(INDEX(MeasureDictionary[Better is],MATCH(MonthlyData[[#This Row],[Measure ID]],MeasureDictionary[ID],0))="","",INDEX(MeasureDictionary[Better is],MATCH(MonthlyData[[#This Row],[Measure ID]],MeasureDictionary[ID],0))),""))</f>
        <v/>
      </c>
      <c r="G112" s="36" t="str">
        <f>IF(MonthlyData[[#This Row],[Measure ID]]="","",IFERROR(IF(INDEX(MeasureDictionary[At-risk band],MATCH(MonthlyData[[#This Row],[Measure ID]],MeasureDictionary[ID],0))="",DefaultBand,INDEX(MeasureDictionary[At-risk band],MATCH(MonthlyData[[#This Row],[Measure ID]],MeasureDictionary[ID],0))),""))</f>
        <v/>
      </c>
      <c r="H112" s="28" t="str">
        <f>IF(AND(ISNUMBER(MonthlyData[[#This Row],[Value]]),ISNUMBER(MonthlyData[[#This Row],[Target]])),IF(MonthlyData[[#This Row],[Target]]=0,"",(MonthlyData[[#This Row],[Value]]-MonthlyData[[#This Row],[Target]])/MonthlyData[[#This Row],[Target]]),"")</f>
        <v/>
      </c>
      <c r="I11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1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13" spans="1:10" ht="18" customHeight="1" x14ac:dyDescent="0.25">
      <c r="A113" s="30"/>
      <c r="B113" s="32"/>
      <c r="C113" s="24"/>
      <c r="D113" s="22" t="str">
        <f>IF(MonthlyData[[#This Row],[Measure ID]]="","",IFERROR(INDEX(MeasureDictionary[Measure],MATCH(MonthlyData[[#This Row],[Measure ID]],MeasureDictionary[ID],0)),""))</f>
        <v/>
      </c>
      <c r="E113" s="26" t="str">
        <f>IF(MonthlyData[[#This Row],[Measure ID]]="","",IFERROR(IF(INDEX(MeasureDictionary[Target],MATCH(MonthlyData[[#This Row],[Measure ID]],MeasureDictionary[ID],0))="","",INDEX(MeasureDictionary[Target],MATCH(MonthlyData[[#This Row],[Measure ID]],MeasureDictionary[ID],0))),""))</f>
        <v/>
      </c>
      <c r="F113" s="34" t="str">
        <f>IF(MonthlyData[[#This Row],[Measure ID]]="","",IFERROR(IF(INDEX(MeasureDictionary[Better is],MATCH(MonthlyData[[#This Row],[Measure ID]],MeasureDictionary[ID],0))="","",INDEX(MeasureDictionary[Better is],MATCH(MonthlyData[[#This Row],[Measure ID]],MeasureDictionary[ID],0))),""))</f>
        <v/>
      </c>
      <c r="G113" s="36" t="str">
        <f>IF(MonthlyData[[#This Row],[Measure ID]]="","",IFERROR(IF(INDEX(MeasureDictionary[At-risk band],MATCH(MonthlyData[[#This Row],[Measure ID]],MeasureDictionary[ID],0))="",DefaultBand,INDEX(MeasureDictionary[At-risk band],MATCH(MonthlyData[[#This Row],[Measure ID]],MeasureDictionary[ID],0))),""))</f>
        <v/>
      </c>
      <c r="H113" s="28" t="str">
        <f>IF(AND(ISNUMBER(MonthlyData[[#This Row],[Value]]),ISNUMBER(MonthlyData[[#This Row],[Target]])),IF(MonthlyData[[#This Row],[Target]]=0,"",(MonthlyData[[#This Row],[Value]]-MonthlyData[[#This Row],[Target]])/MonthlyData[[#This Row],[Target]]),"")</f>
        <v/>
      </c>
      <c r="I11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1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14" spans="1:10" ht="18" customHeight="1" x14ac:dyDescent="0.25">
      <c r="A114" s="30"/>
      <c r="B114" s="32"/>
      <c r="C114" s="24"/>
      <c r="D114" s="22" t="str">
        <f>IF(MonthlyData[[#This Row],[Measure ID]]="","",IFERROR(INDEX(MeasureDictionary[Measure],MATCH(MonthlyData[[#This Row],[Measure ID]],MeasureDictionary[ID],0)),""))</f>
        <v/>
      </c>
      <c r="E114" s="26" t="str">
        <f>IF(MonthlyData[[#This Row],[Measure ID]]="","",IFERROR(IF(INDEX(MeasureDictionary[Target],MATCH(MonthlyData[[#This Row],[Measure ID]],MeasureDictionary[ID],0))="","",INDEX(MeasureDictionary[Target],MATCH(MonthlyData[[#This Row],[Measure ID]],MeasureDictionary[ID],0))),""))</f>
        <v/>
      </c>
      <c r="F114" s="34" t="str">
        <f>IF(MonthlyData[[#This Row],[Measure ID]]="","",IFERROR(IF(INDEX(MeasureDictionary[Better is],MATCH(MonthlyData[[#This Row],[Measure ID]],MeasureDictionary[ID],0))="","",INDEX(MeasureDictionary[Better is],MATCH(MonthlyData[[#This Row],[Measure ID]],MeasureDictionary[ID],0))),""))</f>
        <v/>
      </c>
      <c r="G114" s="36" t="str">
        <f>IF(MonthlyData[[#This Row],[Measure ID]]="","",IFERROR(IF(INDEX(MeasureDictionary[At-risk band],MATCH(MonthlyData[[#This Row],[Measure ID]],MeasureDictionary[ID],0))="",DefaultBand,INDEX(MeasureDictionary[At-risk band],MATCH(MonthlyData[[#This Row],[Measure ID]],MeasureDictionary[ID],0))),""))</f>
        <v/>
      </c>
      <c r="H114" s="28" t="str">
        <f>IF(AND(ISNUMBER(MonthlyData[[#This Row],[Value]]),ISNUMBER(MonthlyData[[#This Row],[Target]])),IF(MonthlyData[[#This Row],[Target]]=0,"",(MonthlyData[[#This Row],[Value]]-MonthlyData[[#This Row],[Target]])/MonthlyData[[#This Row],[Target]]),"")</f>
        <v/>
      </c>
      <c r="I11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1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15" spans="1:10" ht="18" customHeight="1" x14ac:dyDescent="0.25">
      <c r="A115" s="30"/>
      <c r="B115" s="32"/>
      <c r="C115" s="24"/>
      <c r="D115" s="22" t="str">
        <f>IF(MonthlyData[[#This Row],[Measure ID]]="","",IFERROR(INDEX(MeasureDictionary[Measure],MATCH(MonthlyData[[#This Row],[Measure ID]],MeasureDictionary[ID],0)),""))</f>
        <v/>
      </c>
      <c r="E115" s="26" t="str">
        <f>IF(MonthlyData[[#This Row],[Measure ID]]="","",IFERROR(IF(INDEX(MeasureDictionary[Target],MATCH(MonthlyData[[#This Row],[Measure ID]],MeasureDictionary[ID],0))="","",INDEX(MeasureDictionary[Target],MATCH(MonthlyData[[#This Row],[Measure ID]],MeasureDictionary[ID],0))),""))</f>
        <v/>
      </c>
      <c r="F115" s="34" t="str">
        <f>IF(MonthlyData[[#This Row],[Measure ID]]="","",IFERROR(IF(INDEX(MeasureDictionary[Better is],MATCH(MonthlyData[[#This Row],[Measure ID]],MeasureDictionary[ID],0))="","",INDEX(MeasureDictionary[Better is],MATCH(MonthlyData[[#This Row],[Measure ID]],MeasureDictionary[ID],0))),""))</f>
        <v/>
      </c>
      <c r="G115" s="36" t="str">
        <f>IF(MonthlyData[[#This Row],[Measure ID]]="","",IFERROR(IF(INDEX(MeasureDictionary[At-risk band],MATCH(MonthlyData[[#This Row],[Measure ID]],MeasureDictionary[ID],0))="",DefaultBand,INDEX(MeasureDictionary[At-risk band],MATCH(MonthlyData[[#This Row],[Measure ID]],MeasureDictionary[ID],0))),""))</f>
        <v/>
      </c>
      <c r="H115" s="28" t="str">
        <f>IF(AND(ISNUMBER(MonthlyData[[#This Row],[Value]]),ISNUMBER(MonthlyData[[#This Row],[Target]])),IF(MonthlyData[[#This Row],[Target]]=0,"",(MonthlyData[[#This Row],[Value]]-MonthlyData[[#This Row],[Target]])/MonthlyData[[#This Row],[Target]]),"")</f>
        <v/>
      </c>
      <c r="I11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1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16" spans="1:10" ht="18" customHeight="1" x14ac:dyDescent="0.25">
      <c r="A116" s="30"/>
      <c r="B116" s="32"/>
      <c r="C116" s="24"/>
      <c r="D116" s="22" t="str">
        <f>IF(MonthlyData[[#This Row],[Measure ID]]="","",IFERROR(INDEX(MeasureDictionary[Measure],MATCH(MonthlyData[[#This Row],[Measure ID]],MeasureDictionary[ID],0)),""))</f>
        <v/>
      </c>
      <c r="E116" s="26" t="str">
        <f>IF(MonthlyData[[#This Row],[Measure ID]]="","",IFERROR(IF(INDEX(MeasureDictionary[Target],MATCH(MonthlyData[[#This Row],[Measure ID]],MeasureDictionary[ID],0))="","",INDEX(MeasureDictionary[Target],MATCH(MonthlyData[[#This Row],[Measure ID]],MeasureDictionary[ID],0))),""))</f>
        <v/>
      </c>
      <c r="F116" s="34" t="str">
        <f>IF(MonthlyData[[#This Row],[Measure ID]]="","",IFERROR(IF(INDEX(MeasureDictionary[Better is],MATCH(MonthlyData[[#This Row],[Measure ID]],MeasureDictionary[ID],0))="","",INDEX(MeasureDictionary[Better is],MATCH(MonthlyData[[#This Row],[Measure ID]],MeasureDictionary[ID],0))),""))</f>
        <v/>
      </c>
      <c r="G116" s="36" t="str">
        <f>IF(MonthlyData[[#This Row],[Measure ID]]="","",IFERROR(IF(INDEX(MeasureDictionary[At-risk band],MATCH(MonthlyData[[#This Row],[Measure ID]],MeasureDictionary[ID],0))="",DefaultBand,INDEX(MeasureDictionary[At-risk band],MATCH(MonthlyData[[#This Row],[Measure ID]],MeasureDictionary[ID],0))),""))</f>
        <v/>
      </c>
      <c r="H116" s="28" t="str">
        <f>IF(AND(ISNUMBER(MonthlyData[[#This Row],[Value]]),ISNUMBER(MonthlyData[[#This Row],[Target]])),IF(MonthlyData[[#This Row],[Target]]=0,"",(MonthlyData[[#This Row],[Value]]-MonthlyData[[#This Row],[Target]])/MonthlyData[[#This Row],[Target]]),"")</f>
        <v/>
      </c>
      <c r="I11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1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17" spans="1:10" ht="18" customHeight="1" x14ac:dyDescent="0.25">
      <c r="A117" s="30"/>
      <c r="B117" s="32"/>
      <c r="C117" s="24"/>
      <c r="D117" s="22" t="str">
        <f>IF(MonthlyData[[#This Row],[Measure ID]]="","",IFERROR(INDEX(MeasureDictionary[Measure],MATCH(MonthlyData[[#This Row],[Measure ID]],MeasureDictionary[ID],0)),""))</f>
        <v/>
      </c>
      <c r="E117" s="26" t="str">
        <f>IF(MonthlyData[[#This Row],[Measure ID]]="","",IFERROR(IF(INDEX(MeasureDictionary[Target],MATCH(MonthlyData[[#This Row],[Measure ID]],MeasureDictionary[ID],0))="","",INDEX(MeasureDictionary[Target],MATCH(MonthlyData[[#This Row],[Measure ID]],MeasureDictionary[ID],0))),""))</f>
        <v/>
      </c>
      <c r="F117" s="34" t="str">
        <f>IF(MonthlyData[[#This Row],[Measure ID]]="","",IFERROR(IF(INDEX(MeasureDictionary[Better is],MATCH(MonthlyData[[#This Row],[Measure ID]],MeasureDictionary[ID],0))="","",INDEX(MeasureDictionary[Better is],MATCH(MonthlyData[[#This Row],[Measure ID]],MeasureDictionary[ID],0))),""))</f>
        <v/>
      </c>
      <c r="G117" s="36" t="str">
        <f>IF(MonthlyData[[#This Row],[Measure ID]]="","",IFERROR(IF(INDEX(MeasureDictionary[At-risk band],MATCH(MonthlyData[[#This Row],[Measure ID]],MeasureDictionary[ID],0))="",DefaultBand,INDEX(MeasureDictionary[At-risk band],MATCH(MonthlyData[[#This Row],[Measure ID]],MeasureDictionary[ID],0))),""))</f>
        <v/>
      </c>
      <c r="H117" s="28" t="str">
        <f>IF(AND(ISNUMBER(MonthlyData[[#This Row],[Value]]),ISNUMBER(MonthlyData[[#This Row],[Target]])),IF(MonthlyData[[#This Row],[Target]]=0,"",(MonthlyData[[#This Row],[Value]]-MonthlyData[[#This Row],[Target]])/MonthlyData[[#This Row],[Target]]),"")</f>
        <v/>
      </c>
      <c r="I11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1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18" spans="1:10" ht="18" customHeight="1" x14ac:dyDescent="0.25">
      <c r="A118" s="30"/>
      <c r="B118" s="32"/>
      <c r="C118" s="24"/>
      <c r="D118" s="22" t="str">
        <f>IF(MonthlyData[[#This Row],[Measure ID]]="","",IFERROR(INDEX(MeasureDictionary[Measure],MATCH(MonthlyData[[#This Row],[Measure ID]],MeasureDictionary[ID],0)),""))</f>
        <v/>
      </c>
      <c r="E118" s="26" t="str">
        <f>IF(MonthlyData[[#This Row],[Measure ID]]="","",IFERROR(IF(INDEX(MeasureDictionary[Target],MATCH(MonthlyData[[#This Row],[Measure ID]],MeasureDictionary[ID],0))="","",INDEX(MeasureDictionary[Target],MATCH(MonthlyData[[#This Row],[Measure ID]],MeasureDictionary[ID],0))),""))</f>
        <v/>
      </c>
      <c r="F118" s="34" t="str">
        <f>IF(MonthlyData[[#This Row],[Measure ID]]="","",IFERROR(IF(INDEX(MeasureDictionary[Better is],MATCH(MonthlyData[[#This Row],[Measure ID]],MeasureDictionary[ID],0))="","",INDEX(MeasureDictionary[Better is],MATCH(MonthlyData[[#This Row],[Measure ID]],MeasureDictionary[ID],0))),""))</f>
        <v/>
      </c>
      <c r="G118" s="36" t="str">
        <f>IF(MonthlyData[[#This Row],[Measure ID]]="","",IFERROR(IF(INDEX(MeasureDictionary[At-risk band],MATCH(MonthlyData[[#This Row],[Measure ID]],MeasureDictionary[ID],0))="",DefaultBand,INDEX(MeasureDictionary[At-risk band],MATCH(MonthlyData[[#This Row],[Measure ID]],MeasureDictionary[ID],0))),""))</f>
        <v/>
      </c>
      <c r="H118" s="28" t="str">
        <f>IF(AND(ISNUMBER(MonthlyData[[#This Row],[Value]]),ISNUMBER(MonthlyData[[#This Row],[Target]])),IF(MonthlyData[[#This Row],[Target]]=0,"",(MonthlyData[[#This Row],[Value]]-MonthlyData[[#This Row],[Target]])/MonthlyData[[#This Row],[Target]]),"")</f>
        <v/>
      </c>
      <c r="I11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1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19" spans="1:10" ht="18" customHeight="1" x14ac:dyDescent="0.25">
      <c r="A119" s="30"/>
      <c r="B119" s="32"/>
      <c r="C119" s="24"/>
      <c r="D119" s="22" t="str">
        <f>IF(MonthlyData[[#This Row],[Measure ID]]="","",IFERROR(INDEX(MeasureDictionary[Measure],MATCH(MonthlyData[[#This Row],[Measure ID]],MeasureDictionary[ID],0)),""))</f>
        <v/>
      </c>
      <c r="E119" s="26" t="str">
        <f>IF(MonthlyData[[#This Row],[Measure ID]]="","",IFERROR(IF(INDEX(MeasureDictionary[Target],MATCH(MonthlyData[[#This Row],[Measure ID]],MeasureDictionary[ID],0))="","",INDEX(MeasureDictionary[Target],MATCH(MonthlyData[[#This Row],[Measure ID]],MeasureDictionary[ID],0))),""))</f>
        <v/>
      </c>
      <c r="F119" s="34" t="str">
        <f>IF(MonthlyData[[#This Row],[Measure ID]]="","",IFERROR(IF(INDEX(MeasureDictionary[Better is],MATCH(MonthlyData[[#This Row],[Measure ID]],MeasureDictionary[ID],0))="","",INDEX(MeasureDictionary[Better is],MATCH(MonthlyData[[#This Row],[Measure ID]],MeasureDictionary[ID],0))),""))</f>
        <v/>
      </c>
      <c r="G119" s="36" t="str">
        <f>IF(MonthlyData[[#This Row],[Measure ID]]="","",IFERROR(IF(INDEX(MeasureDictionary[At-risk band],MATCH(MonthlyData[[#This Row],[Measure ID]],MeasureDictionary[ID],0))="",DefaultBand,INDEX(MeasureDictionary[At-risk band],MATCH(MonthlyData[[#This Row],[Measure ID]],MeasureDictionary[ID],0))),""))</f>
        <v/>
      </c>
      <c r="H119" s="28" t="str">
        <f>IF(AND(ISNUMBER(MonthlyData[[#This Row],[Value]]),ISNUMBER(MonthlyData[[#This Row],[Target]])),IF(MonthlyData[[#This Row],[Target]]=0,"",(MonthlyData[[#This Row],[Value]]-MonthlyData[[#This Row],[Target]])/MonthlyData[[#This Row],[Target]]),"")</f>
        <v/>
      </c>
      <c r="I11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1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20" spans="1:10" ht="18" customHeight="1" x14ac:dyDescent="0.25">
      <c r="A120" s="30"/>
      <c r="B120" s="32"/>
      <c r="C120" s="24"/>
      <c r="D120" s="22" t="str">
        <f>IF(MonthlyData[[#This Row],[Measure ID]]="","",IFERROR(INDEX(MeasureDictionary[Measure],MATCH(MonthlyData[[#This Row],[Measure ID]],MeasureDictionary[ID],0)),""))</f>
        <v/>
      </c>
      <c r="E120" s="26" t="str">
        <f>IF(MonthlyData[[#This Row],[Measure ID]]="","",IFERROR(IF(INDEX(MeasureDictionary[Target],MATCH(MonthlyData[[#This Row],[Measure ID]],MeasureDictionary[ID],0))="","",INDEX(MeasureDictionary[Target],MATCH(MonthlyData[[#This Row],[Measure ID]],MeasureDictionary[ID],0))),""))</f>
        <v/>
      </c>
      <c r="F120" s="34" t="str">
        <f>IF(MonthlyData[[#This Row],[Measure ID]]="","",IFERROR(IF(INDEX(MeasureDictionary[Better is],MATCH(MonthlyData[[#This Row],[Measure ID]],MeasureDictionary[ID],0))="","",INDEX(MeasureDictionary[Better is],MATCH(MonthlyData[[#This Row],[Measure ID]],MeasureDictionary[ID],0))),""))</f>
        <v/>
      </c>
      <c r="G120" s="36" t="str">
        <f>IF(MonthlyData[[#This Row],[Measure ID]]="","",IFERROR(IF(INDEX(MeasureDictionary[At-risk band],MATCH(MonthlyData[[#This Row],[Measure ID]],MeasureDictionary[ID],0))="",DefaultBand,INDEX(MeasureDictionary[At-risk band],MATCH(MonthlyData[[#This Row],[Measure ID]],MeasureDictionary[ID],0))),""))</f>
        <v/>
      </c>
      <c r="H120" s="28" t="str">
        <f>IF(AND(ISNUMBER(MonthlyData[[#This Row],[Value]]),ISNUMBER(MonthlyData[[#This Row],[Target]])),IF(MonthlyData[[#This Row],[Target]]=0,"",(MonthlyData[[#This Row],[Value]]-MonthlyData[[#This Row],[Target]])/MonthlyData[[#This Row],[Target]]),"")</f>
        <v/>
      </c>
      <c r="I12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2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21" spans="1:10" ht="18" customHeight="1" x14ac:dyDescent="0.25">
      <c r="A121" s="30"/>
      <c r="B121" s="32"/>
      <c r="C121" s="24"/>
      <c r="D121" s="22" t="str">
        <f>IF(MonthlyData[[#This Row],[Measure ID]]="","",IFERROR(INDEX(MeasureDictionary[Measure],MATCH(MonthlyData[[#This Row],[Measure ID]],MeasureDictionary[ID],0)),""))</f>
        <v/>
      </c>
      <c r="E121" s="26" t="str">
        <f>IF(MonthlyData[[#This Row],[Measure ID]]="","",IFERROR(IF(INDEX(MeasureDictionary[Target],MATCH(MonthlyData[[#This Row],[Measure ID]],MeasureDictionary[ID],0))="","",INDEX(MeasureDictionary[Target],MATCH(MonthlyData[[#This Row],[Measure ID]],MeasureDictionary[ID],0))),""))</f>
        <v/>
      </c>
      <c r="F121" s="34" t="str">
        <f>IF(MonthlyData[[#This Row],[Measure ID]]="","",IFERROR(IF(INDEX(MeasureDictionary[Better is],MATCH(MonthlyData[[#This Row],[Measure ID]],MeasureDictionary[ID],0))="","",INDEX(MeasureDictionary[Better is],MATCH(MonthlyData[[#This Row],[Measure ID]],MeasureDictionary[ID],0))),""))</f>
        <v/>
      </c>
      <c r="G121" s="36" t="str">
        <f>IF(MonthlyData[[#This Row],[Measure ID]]="","",IFERROR(IF(INDEX(MeasureDictionary[At-risk band],MATCH(MonthlyData[[#This Row],[Measure ID]],MeasureDictionary[ID],0))="",DefaultBand,INDEX(MeasureDictionary[At-risk band],MATCH(MonthlyData[[#This Row],[Measure ID]],MeasureDictionary[ID],0))),""))</f>
        <v/>
      </c>
      <c r="H121" s="28" t="str">
        <f>IF(AND(ISNUMBER(MonthlyData[[#This Row],[Value]]),ISNUMBER(MonthlyData[[#This Row],[Target]])),IF(MonthlyData[[#This Row],[Target]]=0,"",(MonthlyData[[#This Row],[Value]]-MonthlyData[[#This Row],[Target]])/MonthlyData[[#This Row],[Target]]),"")</f>
        <v/>
      </c>
      <c r="I12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2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22" spans="1:10" ht="18" customHeight="1" x14ac:dyDescent="0.25">
      <c r="A122" s="30"/>
      <c r="B122" s="32"/>
      <c r="C122" s="24"/>
      <c r="D122" s="22" t="str">
        <f>IF(MonthlyData[[#This Row],[Measure ID]]="","",IFERROR(INDEX(MeasureDictionary[Measure],MATCH(MonthlyData[[#This Row],[Measure ID]],MeasureDictionary[ID],0)),""))</f>
        <v/>
      </c>
      <c r="E122" s="26" t="str">
        <f>IF(MonthlyData[[#This Row],[Measure ID]]="","",IFERROR(IF(INDEX(MeasureDictionary[Target],MATCH(MonthlyData[[#This Row],[Measure ID]],MeasureDictionary[ID],0))="","",INDEX(MeasureDictionary[Target],MATCH(MonthlyData[[#This Row],[Measure ID]],MeasureDictionary[ID],0))),""))</f>
        <v/>
      </c>
      <c r="F122" s="34" t="str">
        <f>IF(MonthlyData[[#This Row],[Measure ID]]="","",IFERROR(IF(INDEX(MeasureDictionary[Better is],MATCH(MonthlyData[[#This Row],[Measure ID]],MeasureDictionary[ID],0))="","",INDEX(MeasureDictionary[Better is],MATCH(MonthlyData[[#This Row],[Measure ID]],MeasureDictionary[ID],0))),""))</f>
        <v/>
      </c>
      <c r="G122" s="36" t="str">
        <f>IF(MonthlyData[[#This Row],[Measure ID]]="","",IFERROR(IF(INDEX(MeasureDictionary[At-risk band],MATCH(MonthlyData[[#This Row],[Measure ID]],MeasureDictionary[ID],0))="",DefaultBand,INDEX(MeasureDictionary[At-risk band],MATCH(MonthlyData[[#This Row],[Measure ID]],MeasureDictionary[ID],0))),""))</f>
        <v/>
      </c>
      <c r="H122" s="28" t="str">
        <f>IF(AND(ISNUMBER(MonthlyData[[#This Row],[Value]]),ISNUMBER(MonthlyData[[#This Row],[Target]])),IF(MonthlyData[[#This Row],[Target]]=0,"",(MonthlyData[[#This Row],[Value]]-MonthlyData[[#This Row],[Target]])/MonthlyData[[#This Row],[Target]]),"")</f>
        <v/>
      </c>
      <c r="I12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2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23" spans="1:10" ht="18" customHeight="1" x14ac:dyDescent="0.25">
      <c r="A123" s="30"/>
      <c r="B123" s="32"/>
      <c r="C123" s="24"/>
      <c r="D123" s="22" t="str">
        <f>IF(MonthlyData[[#This Row],[Measure ID]]="","",IFERROR(INDEX(MeasureDictionary[Measure],MATCH(MonthlyData[[#This Row],[Measure ID]],MeasureDictionary[ID],0)),""))</f>
        <v/>
      </c>
      <c r="E123" s="26" t="str">
        <f>IF(MonthlyData[[#This Row],[Measure ID]]="","",IFERROR(IF(INDEX(MeasureDictionary[Target],MATCH(MonthlyData[[#This Row],[Measure ID]],MeasureDictionary[ID],0))="","",INDEX(MeasureDictionary[Target],MATCH(MonthlyData[[#This Row],[Measure ID]],MeasureDictionary[ID],0))),""))</f>
        <v/>
      </c>
      <c r="F123" s="34" t="str">
        <f>IF(MonthlyData[[#This Row],[Measure ID]]="","",IFERROR(IF(INDEX(MeasureDictionary[Better is],MATCH(MonthlyData[[#This Row],[Measure ID]],MeasureDictionary[ID],0))="","",INDEX(MeasureDictionary[Better is],MATCH(MonthlyData[[#This Row],[Measure ID]],MeasureDictionary[ID],0))),""))</f>
        <v/>
      </c>
      <c r="G123" s="36" t="str">
        <f>IF(MonthlyData[[#This Row],[Measure ID]]="","",IFERROR(IF(INDEX(MeasureDictionary[At-risk band],MATCH(MonthlyData[[#This Row],[Measure ID]],MeasureDictionary[ID],0))="",DefaultBand,INDEX(MeasureDictionary[At-risk band],MATCH(MonthlyData[[#This Row],[Measure ID]],MeasureDictionary[ID],0))),""))</f>
        <v/>
      </c>
      <c r="H123" s="28" t="str">
        <f>IF(AND(ISNUMBER(MonthlyData[[#This Row],[Value]]),ISNUMBER(MonthlyData[[#This Row],[Target]])),IF(MonthlyData[[#This Row],[Target]]=0,"",(MonthlyData[[#This Row],[Value]]-MonthlyData[[#This Row],[Target]])/MonthlyData[[#This Row],[Target]]),"")</f>
        <v/>
      </c>
      <c r="I12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2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24" spans="1:10" ht="18" customHeight="1" x14ac:dyDescent="0.25">
      <c r="A124" s="30"/>
      <c r="B124" s="32"/>
      <c r="C124" s="24"/>
      <c r="D124" s="22" t="str">
        <f>IF(MonthlyData[[#This Row],[Measure ID]]="","",IFERROR(INDEX(MeasureDictionary[Measure],MATCH(MonthlyData[[#This Row],[Measure ID]],MeasureDictionary[ID],0)),""))</f>
        <v/>
      </c>
      <c r="E124" s="26" t="str">
        <f>IF(MonthlyData[[#This Row],[Measure ID]]="","",IFERROR(IF(INDEX(MeasureDictionary[Target],MATCH(MonthlyData[[#This Row],[Measure ID]],MeasureDictionary[ID],0))="","",INDEX(MeasureDictionary[Target],MATCH(MonthlyData[[#This Row],[Measure ID]],MeasureDictionary[ID],0))),""))</f>
        <v/>
      </c>
      <c r="F124" s="34" t="str">
        <f>IF(MonthlyData[[#This Row],[Measure ID]]="","",IFERROR(IF(INDEX(MeasureDictionary[Better is],MATCH(MonthlyData[[#This Row],[Measure ID]],MeasureDictionary[ID],0))="","",INDEX(MeasureDictionary[Better is],MATCH(MonthlyData[[#This Row],[Measure ID]],MeasureDictionary[ID],0))),""))</f>
        <v/>
      </c>
      <c r="G124" s="36" t="str">
        <f>IF(MonthlyData[[#This Row],[Measure ID]]="","",IFERROR(IF(INDEX(MeasureDictionary[At-risk band],MATCH(MonthlyData[[#This Row],[Measure ID]],MeasureDictionary[ID],0))="",DefaultBand,INDEX(MeasureDictionary[At-risk band],MATCH(MonthlyData[[#This Row],[Measure ID]],MeasureDictionary[ID],0))),""))</f>
        <v/>
      </c>
      <c r="H124" s="28" t="str">
        <f>IF(AND(ISNUMBER(MonthlyData[[#This Row],[Value]]),ISNUMBER(MonthlyData[[#This Row],[Target]])),IF(MonthlyData[[#This Row],[Target]]=0,"",(MonthlyData[[#This Row],[Value]]-MonthlyData[[#This Row],[Target]])/MonthlyData[[#This Row],[Target]]),"")</f>
        <v/>
      </c>
      <c r="I12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2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25" spans="1:10" ht="18" customHeight="1" x14ac:dyDescent="0.25">
      <c r="A125" s="30"/>
      <c r="B125" s="32"/>
      <c r="C125" s="24"/>
      <c r="D125" s="22" t="str">
        <f>IF(MonthlyData[[#This Row],[Measure ID]]="","",IFERROR(INDEX(MeasureDictionary[Measure],MATCH(MonthlyData[[#This Row],[Measure ID]],MeasureDictionary[ID],0)),""))</f>
        <v/>
      </c>
      <c r="E125" s="26" t="str">
        <f>IF(MonthlyData[[#This Row],[Measure ID]]="","",IFERROR(IF(INDEX(MeasureDictionary[Target],MATCH(MonthlyData[[#This Row],[Measure ID]],MeasureDictionary[ID],0))="","",INDEX(MeasureDictionary[Target],MATCH(MonthlyData[[#This Row],[Measure ID]],MeasureDictionary[ID],0))),""))</f>
        <v/>
      </c>
      <c r="F125" s="34" t="str">
        <f>IF(MonthlyData[[#This Row],[Measure ID]]="","",IFERROR(IF(INDEX(MeasureDictionary[Better is],MATCH(MonthlyData[[#This Row],[Measure ID]],MeasureDictionary[ID],0))="","",INDEX(MeasureDictionary[Better is],MATCH(MonthlyData[[#This Row],[Measure ID]],MeasureDictionary[ID],0))),""))</f>
        <v/>
      </c>
      <c r="G125" s="36" t="str">
        <f>IF(MonthlyData[[#This Row],[Measure ID]]="","",IFERROR(IF(INDEX(MeasureDictionary[At-risk band],MATCH(MonthlyData[[#This Row],[Measure ID]],MeasureDictionary[ID],0))="",DefaultBand,INDEX(MeasureDictionary[At-risk band],MATCH(MonthlyData[[#This Row],[Measure ID]],MeasureDictionary[ID],0))),""))</f>
        <v/>
      </c>
      <c r="H125" s="28" t="str">
        <f>IF(AND(ISNUMBER(MonthlyData[[#This Row],[Value]]),ISNUMBER(MonthlyData[[#This Row],[Target]])),IF(MonthlyData[[#This Row],[Target]]=0,"",(MonthlyData[[#This Row],[Value]]-MonthlyData[[#This Row],[Target]])/MonthlyData[[#This Row],[Target]]),"")</f>
        <v/>
      </c>
      <c r="I12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2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26" spans="1:10" ht="18" customHeight="1" x14ac:dyDescent="0.25">
      <c r="A126" s="30"/>
      <c r="B126" s="32"/>
      <c r="C126" s="24"/>
      <c r="D126" s="22" t="str">
        <f>IF(MonthlyData[[#This Row],[Measure ID]]="","",IFERROR(INDEX(MeasureDictionary[Measure],MATCH(MonthlyData[[#This Row],[Measure ID]],MeasureDictionary[ID],0)),""))</f>
        <v/>
      </c>
      <c r="E126" s="26" t="str">
        <f>IF(MonthlyData[[#This Row],[Measure ID]]="","",IFERROR(IF(INDEX(MeasureDictionary[Target],MATCH(MonthlyData[[#This Row],[Measure ID]],MeasureDictionary[ID],0))="","",INDEX(MeasureDictionary[Target],MATCH(MonthlyData[[#This Row],[Measure ID]],MeasureDictionary[ID],0))),""))</f>
        <v/>
      </c>
      <c r="F126" s="34" t="str">
        <f>IF(MonthlyData[[#This Row],[Measure ID]]="","",IFERROR(IF(INDEX(MeasureDictionary[Better is],MATCH(MonthlyData[[#This Row],[Measure ID]],MeasureDictionary[ID],0))="","",INDEX(MeasureDictionary[Better is],MATCH(MonthlyData[[#This Row],[Measure ID]],MeasureDictionary[ID],0))),""))</f>
        <v/>
      </c>
      <c r="G126" s="36" t="str">
        <f>IF(MonthlyData[[#This Row],[Measure ID]]="","",IFERROR(IF(INDEX(MeasureDictionary[At-risk band],MATCH(MonthlyData[[#This Row],[Measure ID]],MeasureDictionary[ID],0))="",DefaultBand,INDEX(MeasureDictionary[At-risk band],MATCH(MonthlyData[[#This Row],[Measure ID]],MeasureDictionary[ID],0))),""))</f>
        <v/>
      </c>
      <c r="H126" s="28" t="str">
        <f>IF(AND(ISNUMBER(MonthlyData[[#This Row],[Value]]),ISNUMBER(MonthlyData[[#This Row],[Target]])),IF(MonthlyData[[#This Row],[Target]]=0,"",(MonthlyData[[#This Row],[Value]]-MonthlyData[[#This Row],[Target]])/MonthlyData[[#This Row],[Target]]),"")</f>
        <v/>
      </c>
      <c r="I12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2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27" spans="1:10" ht="18" customHeight="1" x14ac:dyDescent="0.25">
      <c r="A127" s="30"/>
      <c r="B127" s="32"/>
      <c r="C127" s="24"/>
      <c r="D127" s="22" t="str">
        <f>IF(MonthlyData[[#This Row],[Measure ID]]="","",IFERROR(INDEX(MeasureDictionary[Measure],MATCH(MonthlyData[[#This Row],[Measure ID]],MeasureDictionary[ID],0)),""))</f>
        <v/>
      </c>
      <c r="E127" s="26" t="str">
        <f>IF(MonthlyData[[#This Row],[Measure ID]]="","",IFERROR(IF(INDEX(MeasureDictionary[Target],MATCH(MonthlyData[[#This Row],[Measure ID]],MeasureDictionary[ID],0))="","",INDEX(MeasureDictionary[Target],MATCH(MonthlyData[[#This Row],[Measure ID]],MeasureDictionary[ID],0))),""))</f>
        <v/>
      </c>
      <c r="F127" s="34" t="str">
        <f>IF(MonthlyData[[#This Row],[Measure ID]]="","",IFERROR(IF(INDEX(MeasureDictionary[Better is],MATCH(MonthlyData[[#This Row],[Measure ID]],MeasureDictionary[ID],0))="","",INDEX(MeasureDictionary[Better is],MATCH(MonthlyData[[#This Row],[Measure ID]],MeasureDictionary[ID],0))),""))</f>
        <v/>
      </c>
      <c r="G127" s="36" t="str">
        <f>IF(MonthlyData[[#This Row],[Measure ID]]="","",IFERROR(IF(INDEX(MeasureDictionary[At-risk band],MATCH(MonthlyData[[#This Row],[Measure ID]],MeasureDictionary[ID],0))="",DefaultBand,INDEX(MeasureDictionary[At-risk band],MATCH(MonthlyData[[#This Row],[Measure ID]],MeasureDictionary[ID],0))),""))</f>
        <v/>
      </c>
      <c r="H127" s="28" t="str">
        <f>IF(AND(ISNUMBER(MonthlyData[[#This Row],[Value]]),ISNUMBER(MonthlyData[[#This Row],[Target]])),IF(MonthlyData[[#This Row],[Target]]=0,"",(MonthlyData[[#This Row],[Value]]-MonthlyData[[#This Row],[Target]])/MonthlyData[[#This Row],[Target]]),"")</f>
        <v/>
      </c>
      <c r="I12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2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28" spans="1:10" ht="18" customHeight="1" x14ac:dyDescent="0.25">
      <c r="A128" s="30"/>
      <c r="B128" s="32"/>
      <c r="C128" s="24"/>
      <c r="D128" s="22" t="str">
        <f>IF(MonthlyData[[#This Row],[Measure ID]]="","",IFERROR(INDEX(MeasureDictionary[Measure],MATCH(MonthlyData[[#This Row],[Measure ID]],MeasureDictionary[ID],0)),""))</f>
        <v/>
      </c>
      <c r="E128" s="26" t="str">
        <f>IF(MonthlyData[[#This Row],[Measure ID]]="","",IFERROR(IF(INDEX(MeasureDictionary[Target],MATCH(MonthlyData[[#This Row],[Measure ID]],MeasureDictionary[ID],0))="","",INDEX(MeasureDictionary[Target],MATCH(MonthlyData[[#This Row],[Measure ID]],MeasureDictionary[ID],0))),""))</f>
        <v/>
      </c>
      <c r="F128" s="34" t="str">
        <f>IF(MonthlyData[[#This Row],[Measure ID]]="","",IFERROR(IF(INDEX(MeasureDictionary[Better is],MATCH(MonthlyData[[#This Row],[Measure ID]],MeasureDictionary[ID],0))="","",INDEX(MeasureDictionary[Better is],MATCH(MonthlyData[[#This Row],[Measure ID]],MeasureDictionary[ID],0))),""))</f>
        <v/>
      </c>
      <c r="G128" s="36" t="str">
        <f>IF(MonthlyData[[#This Row],[Measure ID]]="","",IFERROR(IF(INDEX(MeasureDictionary[At-risk band],MATCH(MonthlyData[[#This Row],[Measure ID]],MeasureDictionary[ID],0))="",DefaultBand,INDEX(MeasureDictionary[At-risk band],MATCH(MonthlyData[[#This Row],[Measure ID]],MeasureDictionary[ID],0))),""))</f>
        <v/>
      </c>
      <c r="H128" s="28" t="str">
        <f>IF(AND(ISNUMBER(MonthlyData[[#This Row],[Value]]),ISNUMBER(MonthlyData[[#This Row],[Target]])),IF(MonthlyData[[#This Row],[Target]]=0,"",(MonthlyData[[#This Row],[Value]]-MonthlyData[[#This Row],[Target]])/MonthlyData[[#This Row],[Target]]),"")</f>
        <v/>
      </c>
      <c r="I12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2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29" spans="1:10" ht="18" customHeight="1" x14ac:dyDescent="0.25">
      <c r="A129" s="30"/>
      <c r="B129" s="32"/>
      <c r="C129" s="24"/>
      <c r="D129" s="22" t="str">
        <f>IF(MonthlyData[[#This Row],[Measure ID]]="","",IFERROR(INDEX(MeasureDictionary[Measure],MATCH(MonthlyData[[#This Row],[Measure ID]],MeasureDictionary[ID],0)),""))</f>
        <v/>
      </c>
      <c r="E129" s="26" t="str">
        <f>IF(MonthlyData[[#This Row],[Measure ID]]="","",IFERROR(IF(INDEX(MeasureDictionary[Target],MATCH(MonthlyData[[#This Row],[Measure ID]],MeasureDictionary[ID],0))="","",INDEX(MeasureDictionary[Target],MATCH(MonthlyData[[#This Row],[Measure ID]],MeasureDictionary[ID],0))),""))</f>
        <v/>
      </c>
      <c r="F129" s="34" t="str">
        <f>IF(MonthlyData[[#This Row],[Measure ID]]="","",IFERROR(IF(INDEX(MeasureDictionary[Better is],MATCH(MonthlyData[[#This Row],[Measure ID]],MeasureDictionary[ID],0))="","",INDEX(MeasureDictionary[Better is],MATCH(MonthlyData[[#This Row],[Measure ID]],MeasureDictionary[ID],0))),""))</f>
        <v/>
      </c>
      <c r="G129" s="36" t="str">
        <f>IF(MonthlyData[[#This Row],[Measure ID]]="","",IFERROR(IF(INDEX(MeasureDictionary[At-risk band],MATCH(MonthlyData[[#This Row],[Measure ID]],MeasureDictionary[ID],0))="",DefaultBand,INDEX(MeasureDictionary[At-risk band],MATCH(MonthlyData[[#This Row],[Measure ID]],MeasureDictionary[ID],0))),""))</f>
        <v/>
      </c>
      <c r="H129" s="28" t="str">
        <f>IF(AND(ISNUMBER(MonthlyData[[#This Row],[Value]]),ISNUMBER(MonthlyData[[#This Row],[Target]])),IF(MonthlyData[[#This Row],[Target]]=0,"",(MonthlyData[[#This Row],[Value]]-MonthlyData[[#This Row],[Target]])/MonthlyData[[#This Row],[Target]]),"")</f>
        <v/>
      </c>
      <c r="I12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2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30" spans="1:10" ht="18" customHeight="1" x14ac:dyDescent="0.25">
      <c r="A130" s="30"/>
      <c r="B130" s="32"/>
      <c r="C130" s="24"/>
      <c r="D130" s="22" t="str">
        <f>IF(MonthlyData[[#This Row],[Measure ID]]="","",IFERROR(INDEX(MeasureDictionary[Measure],MATCH(MonthlyData[[#This Row],[Measure ID]],MeasureDictionary[ID],0)),""))</f>
        <v/>
      </c>
      <c r="E130" s="26" t="str">
        <f>IF(MonthlyData[[#This Row],[Measure ID]]="","",IFERROR(IF(INDEX(MeasureDictionary[Target],MATCH(MonthlyData[[#This Row],[Measure ID]],MeasureDictionary[ID],0))="","",INDEX(MeasureDictionary[Target],MATCH(MonthlyData[[#This Row],[Measure ID]],MeasureDictionary[ID],0))),""))</f>
        <v/>
      </c>
      <c r="F130" s="34" t="str">
        <f>IF(MonthlyData[[#This Row],[Measure ID]]="","",IFERROR(IF(INDEX(MeasureDictionary[Better is],MATCH(MonthlyData[[#This Row],[Measure ID]],MeasureDictionary[ID],0))="","",INDEX(MeasureDictionary[Better is],MATCH(MonthlyData[[#This Row],[Measure ID]],MeasureDictionary[ID],0))),""))</f>
        <v/>
      </c>
      <c r="G130" s="36" t="str">
        <f>IF(MonthlyData[[#This Row],[Measure ID]]="","",IFERROR(IF(INDEX(MeasureDictionary[At-risk band],MATCH(MonthlyData[[#This Row],[Measure ID]],MeasureDictionary[ID],0))="",DefaultBand,INDEX(MeasureDictionary[At-risk band],MATCH(MonthlyData[[#This Row],[Measure ID]],MeasureDictionary[ID],0))),""))</f>
        <v/>
      </c>
      <c r="H130" s="28" t="str">
        <f>IF(AND(ISNUMBER(MonthlyData[[#This Row],[Value]]),ISNUMBER(MonthlyData[[#This Row],[Target]])),IF(MonthlyData[[#This Row],[Target]]=0,"",(MonthlyData[[#This Row],[Value]]-MonthlyData[[#This Row],[Target]])/MonthlyData[[#This Row],[Target]]),"")</f>
        <v/>
      </c>
      <c r="I13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3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31" spans="1:10" ht="18" customHeight="1" x14ac:dyDescent="0.25">
      <c r="A131" s="30"/>
      <c r="B131" s="32"/>
      <c r="C131" s="24"/>
      <c r="D131" s="22" t="str">
        <f>IF(MonthlyData[[#This Row],[Measure ID]]="","",IFERROR(INDEX(MeasureDictionary[Measure],MATCH(MonthlyData[[#This Row],[Measure ID]],MeasureDictionary[ID],0)),""))</f>
        <v/>
      </c>
      <c r="E131" s="26" t="str">
        <f>IF(MonthlyData[[#This Row],[Measure ID]]="","",IFERROR(IF(INDEX(MeasureDictionary[Target],MATCH(MonthlyData[[#This Row],[Measure ID]],MeasureDictionary[ID],0))="","",INDEX(MeasureDictionary[Target],MATCH(MonthlyData[[#This Row],[Measure ID]],MeasureDictionary[ID],0))),""))</f>
        <v/>
      </c>
      <c r="F131" s="34" t="str">
        <f>IF(MonthlyData[[#This Row],[Measure ID]]="","",IFERROR(IF(INDEX(MeasureDictionary[Better is],MATCH(MonthlyData[[#This Row],[Measure ID]],MeasureDictionary[ID],0))="","",INDEX(MeasureDictionary[Better is],MATCH(MonthlyData[[#This Row],[Measure ID]],MeasureDictionary[ID],0))),""))</f>
        <v/>
      </c>
      <c r="G131" s="36" t="str">
        <f>IF(MonthlyData[[#This Row],[Measure ID]]="","",IFERROR(IF(INDEX(MeasureDictionary[At-risk band],MATCH(MonthlyData[[#This Row],[Measure ID]],MeasureDictionary[ID],0))="",DefaultBand,INDEX(MeasureDictionary[At-risk band],MATCH(MonthlyData[[#This Row],[Measure ID]],MeasureDictionary[ID],0))),""))</f>
        <v/>
      </c>
      <c r="H131" s="28" t="str">
        <f>IF(AND(ISNUMBER(MonthlyData[[#This Row],[Value]]),ISNUMBER(MonthlyData[[#This Row],[Target]])),IF(MonthlyData[[#This Row],[Target]]=0,"",(MonthlyData[[#This Row],[Value]]-MonthlyData[[#This Row],[Target]])/MonthlyData[[#This Row],[Target]]),"")</f>
        <v/>
      </c>
      <c r="I13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3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32" spans="1:10" ht="18" customHeight="1" x14ac:dyDescent="0.25">
      <c r="A132" s="30"/>
      <c r="B132" s="32"/>
      <c r="C132" s="24"/>
      <c r="D132" s="22" t="str">
        <f>IF(MonthlyData[[#This Row],[Measure ID]]="","",IFERROR(INDEX(MeasureDictionary[Measure],MATCH(MonthlyData[[#This Row],[Measure ID]],MeasureDictionary[ID],0)),""))</f>
        <v/>
      </c>
      <c r="E132" s="26" t="str">
        <f>IF(MonthlyData[[#This Row],[Measure ID]]="","",IFERROR(IF(INDEX(MeasureDictionary[Target],MATCH(MonthlyData[[#This Row],[Measure ID]],MeasureDictionary[ID],0))="","",INDEX(MeasureDictionary[Target],MATCH(MonthlyData[[#This Row],[Measure ID]],MeasureDictionary[ID],0))),""))</f>
        <v/>
      </c>
      <c r="F132" s="34" t="str">
        <f>IF(MonthlyData[[#This Row],[Measure ID]]="","",IFERROR(IF(INDEX(MeasureDictionary[Better is],MATCH(MonthlyData[[#This Row],[Measure ID]],MeasureDictionary[ID],0))="","",INDEX(MeasureDictionary[Better is],MATCH(MonthlyData[[#This Row],[Measure ID]],MeasureDictionary[ID],0))),""))</f>
        <v/>
      </c>
      <c r="G132" s="36" t="str">
        <f>IF(MonthlyData[[#This Row],[Measure ID]]="","",IFERROR(IF(INDEX(MeasureDictionary[At-risk band],MATCH(MonthlyData[[#This Row],[Measure ID]],MeasureDictionary[ID],0))="",DefaultBand,INDEX(MeasureDictionary[At-risk band],MATCH(MonthlyData[[#This Row],[Measure ID]],MeasureDictionary[ID],0))),""))</f>
        <v/>
      </c>
      <c r="H132" s="28" t="str">
        <f>IF(AND(ISNUMBER(MonthlyData[[#This Row],[Value]]),ISNUMBER(MonthlyData[[#This Row],[Target]])),IF(MonthlyData[[#This Row],[Target]]=0,"",(MonthlyData[[#This Row],[Value]]-MonthlyData[[#This Row],[Target]])/MonthlyData[[#This Row],[Target]]),"")</f>
        <v/>
      </c>
      <c r="I13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3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33" spans="1:10" ht="18" customHeight="1" x14ac:dyDescent="0.25">
      <c r="A133" s="30"/>
      <c r="B133" s="32"/>
      <c r="C133" s="24"/>
      <c r="D133" s="22" t="str">
        <f>IF(MonthlyData[[#This Row],[Measure ID]]="","",IFERROR(INDEX(MeasureDictionary[Measure],MATCH(MonthlyData[[#This Row],[Measure ID]],MeasureDictionary[ID],0)),""))</f>
        <v/>
      </c>
      <c r="E133" s="26" t="str">
        <f>IF(MonthlyData[[#This Row],[Measure ID]]="","",IFERROR(IF(INDEX(MeasureDictionary[Target],MATCH(MonthlyData[[#This Row],[Measure ID]],MeasureDictionary[ID],0))="","",INDEX(MeasureDictionary[Target],MATCH(MonthlyData[[#This Row],[Measure ID]],MeasureDictionary[ID],0))),""))</f>
        <v/>
      </c>
      <c r="F133" s="34" t="str">
        <f>IF(MonthlyData[[#This Row],[Measure ID]]="","",IFERROR(IF(INDEX(MeasureDictionary[Better is],MATCH(MonthlyData[[#This Row],[Measure ID]],MeasureDictionary[ID],0))="","",INDEX(MeasureDictionary[Better is],MATCH(MonthlyData[[#This Row],[Measure ID]],MeasureDictionary[ID],0))),""))</f>
        <v/>
      </c>
      <c r="G133" s="36" t="str">
        <f>IF(MonthlyData[[#This Row],[Measure ID]]="","",IFERROR(IF(INDEX(MeasureDictionary[At-risk band],MATCH(MonthlyData[[#This Row],[Measure ID]],MeasureDictionary[ID],0))="",DefaultBand,INDEX(MeasureDictionary[At-risk band],MATCH(MonthlyData[[#This Row],[Measure ID]],MeasureDictionary[ID],0))),""))</f>
        <v/>
      </c>
      <c r="H133" s="28" t="str">
        <f>IF(AND(ISNUMBER(MonthlyData[[#This Row],[Value]]),ISNUMBER(MonthlyData[[#This Row],[Target]])),IF(MonthlyData[[#This Row],[Target]]=0,"",(MonthlyData[[#This Row],[Value]]-MonthlyData[[#This Row],[Target]])/MonthlyData[[#This Row],[Target]]),"")</f>
        <v/>
      </c>
      <c r="I13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3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34" spans="1:10" ht="18" customHeight="1" x14ac:dyDescent="0.25">
      <c r="A134" s="30"/>
      <c r="B134" s="32"/>
      <c r="C134" s="24"/>
      <c r="D134" s="22" t="str">
        <f>IF(MonthlyData[[#This Row],[Measure ID]]="","",IFERROR(INDEX(MeasureDictionary[Measure],MATCH(MonthlyData[[#This Row],[Measure ID]],MeasureDictionary[ID],0)),""))</f>
        <v/>
      </c>
      <c r="E134" s="26" t="str">
        <f>IF(MonthlyData[[#This Row],[Measure ID]]="","",IFERROR(IF(INDEX(MeasureDictionary[Target],MATCH(MonthlyData[[#This Row],[Measure ID]],MeasureDictionary[ID],0))="","",INDEX(MeasureDictionary[Target],MATCH(MonthlyData[[#This Row],[Measure ID]],MeasureDictionary[ID],0))),""))</f>
        <v/>
      </c>
      <c r="F134" s="34" t="str">
        <f>IF(MonthlyData[[#This Row],[Measure ID]]="","",IFERROR(IF(INDEX(MeasureDictionary[Better is],MATCH(MonthlyData[[#This Row],[Measure ID]],MeasureDictionary[ID],0))="","",INDEX(MeasureDictionary[Better is],MATCH(MonthlyData[[#This Row],[Measure ID]],MeasureDictionary[ID],0))),""))</f>
        <v/>
      </c>
      <c r="G134" s="36" t="str">
        <f>IF(MonthlyData[[#This Row],[Measure ID]]="","",IFERROR(IF(INDEX(MeasureDictionary[At-risk band],MATCH(MonthlyData[[#This Row],[Measure ID]],MeasureDictionary[ID],0))="",DefaultBand,INDEX(MeasureDictionary[At-risk band],MATCH(MonthlyData[[#This Row],[Measure ID]],MeasureDictionary[ID],0))),""))</f>
        <v/>
      </c>
      <c r="H134" s="28" t="str">
        <f>IF(AND(ISNUMBER(MonthlyData[[#This Row],[Value]]),ISNUMBER(MonthlyData[[#This Row],[Target]])),IF(MonthlyData[[#This Row],[Target]]=0,"",(MonthlyData[[#This Row],[Value]]-MonthlyData[[#This Row],[Target]])/MonthlyData[[#This Row],[Target]]),"")</f>
        <v/>
      </c>
      <c r="I13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3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35" spans="1:10" ht="18" customHeight="1" x14ac:dyDescent="0.25">
      <c r="A135" s="30"/>
      <c r="B135" s="32"/>
      <c r="C135" s="24"/>
      <c r="D135" s="22" t="str">
        <f>IF(MonthlyData[[#This Row],[Measure ID]]="","",IFERROR(INDEX(MeasureDictionary[Measure],MATCH(MonthlyData[[#This Row],[Measure ID]],MeasureDictionary[ID],0)),""))</f>
        <v/>
      </c>
      <c r="E135" s="26" t="str">
        <f>IF(MonthlyData[[#This Row],[Measure ID]]="","",IFERROR(IF(INDEX(MeasureDictionary[Target],MATCH(MonthlyData[[#This Row],[Measure ID]],MeasureDictionary[ID],0))="","",INDEX(MeasureDictionary[Target],MATCH(MonthlyData[[#This Row],[Measure ID]],MeasureDictionary[ID],0))),""))</f>
        <v/>
      </c>
      <c r="F135" s="34" t="str">
        <f>IF(MonthlyData[[#This Row],[Measure ID]]="","",IFERROR(IF(INDEX(MeasureDictionary[Better is],MATCH(MonthlyData[[#This Row],[Measure ID]],MeasureDictionary[ID],0))="","",INDEX(MeasureDictionary[Better is],MATCH(MonthlyData[[#This Row],[Measure ID]],MeasureDictionary[ID],0))),""))</f>
        <v/>
      </c>
      <c r="G135" s="36" t="str">
        <f>IF(MonthlyData[[#This Row],[Measure ID]]="","",IFERROR(IF(INDEX(MeasureDictionary[At-risk band],MATCH(MonthlyData[[#This Row],[Measure ID]],MeasureDictionary[ID],0))="",DefaultBand,INDEX(MeasureDictionary[At-risk band],MATCH(MonthlyData[[#This Row],[Measure ID]],MeasureDictionary[ID],0))),""))</f>
        <v/>
      </c>
      <c r="H135" s="28" t="str">
        <f>IF(AND(ISNUMBER(MonthlyData[[#This Row],[Value]]),ISNUMBER(MonthlyData[[#This Row],[Target]])),IF(MonthlyData[[#This Row],[Target]]=0,"",(MonthlyData[[#This Row],[Value]]-MonthlyData[[#This Row],[Target]])/MonthlyData[[#This Row],[Target]]),"")</f>
        <v/>
      </c>
      <c r="I13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3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36" spans="1:10" ht="18" customHeight="1" x14ac:dyDescent="0.25">
      <c r="A136" s="30"/>
      <c r="B136" s="32"/>
      <c r="C136" s="24"/>
      <c r="D136" s="22" t="str">
        <f>IF(MonthlyData[[#This Row],[Measure ID]]="","",IFERROR(INDEX(MeasureDictionary[Measure],MATCH(MonthlyData[[#This Row],[Measure ID]],MeasureDictionary[ID],0)),""))</f>
        <v/>
      </c>
      <c r="E136" s="26" t="str">
        <f>IF(MonthlyData[[#This Row],[Measure ID]]="","",IFERROR(IF(INDEX(MeasureDictionary[Target],MATCH(MonthlyData[[#This Row],[Measure ID]],MeasureDictionary[ID],0))="","",INDEX(MeasureDictionary[Target],MATCH(MonthlyData[[#This Row],[Measure ID]],MeasureDictionary[ID],0))),""))</f>
        <v/>
      </c>
      <c r="F136" s="34" t="str">
        <f>IF(MonthlyData[[#This Row],[Measure ID]]="","",IFERROR(IF(INDEX(MeasureDictionary[Better is],MATCH(MonthlyData[[#This Row],[Measure ID]],MeasureDictionary[ID],0))="","",INDEX(MeasureDictionary[Better is],MATCH(MonthlyData[[#This Row],[Measure ID]],MeasureDictionary[ID],0))),""))</f>
        <v/>
      </c>
      <c r="G136" s="36" t="str">
        <f>IF(MonthlyData[[#This Row],[Measure ID]]="","",IFERROR(IF(INDEX(MeasureDictionary[At-risk band],MATCH(MonthlyData[[#This Row],[Measure ID]],MeasureDictionary[ID],0))="",DefaultBand,INDEX(MeasureDictionary[At-risk band],MATCH(MonthlyData[[#This Row],[Measure ID]],MeasureDictionary[ID],0))),""))</f>
        <v/>
      </c>
      <c r="H136" s="28" t="str">
        <f>IF(AND(ISNUMBER(MonthlyData[[#This Row],[Value]]),ISNUMBER(MonthlyData[[#This Row],[Target]])),IF(MonthlyData[[#This Row],[Target]]=0,"",(MonthlyData[[#This Row],[Value]]-MonthlyData[[#This Row],[Target]])/MonthlyData[[#This Row],[Target]]),"")</f>
        <v/>
      </c>
      <c r="I13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3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37" spans="1:10" ht="18" customHeight="1" x14ac:dyDescent="0.25">
      <c r="A137" s="30"/>
      <c r="B137" s="32"/>
      <c r="C137" s="24"/>
      <c r="D137" s="22" t="str">
        <f>IF(MonthlyData[[#This Row],[Measure ID]]="","",IFERROR(INDEX(MeasureDictionary[Measure],MATCH(MonthlyData[[#This Row],[Measure ID]],MeasureDictionary[ID],0)),""))</f>
        <v/>
      </c>
      <c r="E137" s="26" t="str">
        <f>IF(MonthlyData[[#This Row],[Measure ID]]="","",IFERROR(IF(INDEX(MeasureDictionary[Target],MATCH(MonthlyData[[#This Row],[Measure ID]],MeasureDictionary[ID],0))="","",INDEX(MeasureDictionary[Target],MATCH(MonthlyData[[#This Row],[Measure ID]],MeasureDictionary[ID],0))),""))</f>
        <v/>
      </c>
      <c r="F137" s="34" t="str">
        <f>IF(MonthlyData[[#This Row],[Measure ID]]="","",IFERROR(IF(INDEX(MeasureDictionary[Better is],MATCH(MonthlyData[[#This Row],[Measure ID]],MeasureDictionary[ID],0))="","",INDEX(MeasureDictionary[Better is],MATCH(MonthlyData[[#This Row],[Measure ID]],MeasureDictionary[ID],0))),""))</f>
        <v/>
      </c>
      <c r="G137" s="36" t="str">
        <f>IF(MonthlyData[[#This Row],[Measure ID]]="","",IFERROR(IF(INDEX(MeasureDictionary[At-risk band],MATCH(MonthlyData[[#This Row],[Measure ID]],MeasureDictionary[ID],0))="",DefaultBand,INDEX(MeasureDictionary[At-risk band],MATCH(MonthlyData[[#This Row],[Measure ID]],MeasureDictionary[ID],0))),""))</f>
        <v/>
      </c>
      <c r="H137" s="28" t="str">
        <f>IF(AND(ISNUMBER(MonthlyData[[#This Row],[Value]]),ISNUMBER(MonthlyData[[#This Row],[Target]])),IF(MonthlyData[[#This Row],[Target]]=0,"",(MonthlyData[[#This Row],[Value]]-MonthlyData[[#This Row],[Target]])/MonthlyData[[#This Row],[Target]]),"")</f>
        <v/>
      </c>
      <c r="I13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3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38" spans="1:10" ht="18" customHeight="1" x14ac:dyDescent="0.25">
      <c r="A138" s="30"/>
      <c r="B138" s="32"/>
      <c r="C138" s="24"/>
      <c r="D138" s="22" t="str">
        <f>IF(MonthlyData[[#This Row],[Measure ID]]="","",IFERROR(INDEX(MeasureDictionary[Measure],MATCH(MonthlyData[[#This Row],[Measure ID]],MeasureDictionary[ID],0)),""))</f>
        <v/>
      </c>
      <c r="E138" s="26" t="str">
        <f>IF(MonthlyData[[#This Row],[Measure ID]]="","",IFERROR(IF(INDEX(MeasureDictionary[Target],MATCH(MonthlyData[[#This Row],[Measure ID]],MeasureDictionary[ID],0))="","",INDEX(MeasureDictionary[Target],MATCH(MonthlyData[[#This Row],[Measure ID]],MeasureDictionary[ID],0))),""))</f>
        <v/>
      </c>
      <c r="F138" s="34" t="str">
        <f>IF(MonthlyData[[#This Row],[Measure ID]]="","",IFERROR(IF(INDEX(MeasureDictionary[Better is],MATCH(MonthlyData[[#This Row],[Measure ID]],MeasureDictionary[ID],0))="","",INDEX(MeasureDictionary[Better is],MATCH(MonthlyData[[#This Row],[Measure ID]],MeasureDictionary[ID],0))),""))</f>
        <v/>
      </c>
      <c r="G138" s="36" t="str">
        <f>IF(MonthlyData[[#This Row],[Measure ID]]="","",IFERROR(IF(INDEX(MeasureDictionary[At-risk band],MATCH(MonthlyData[[#This Row],[Measure ID]],MeasureDictionary[ID],0))="",DefaultBand,INDEX(MeasureDictionary[At-risk band],MATCH(MonthlyData[[#This Row],[Measure ID]],MeasureDictionary[ID],0))),""))</f>
        <v/>
      </c>
      <c r="H138" s="28" t="str">
        <f>IF(AND(ISNUMBER(MonthlyData[[#This Row],[Value]]),ISNUMBER(MonthlyData[[#This Row],[Target]])),IF(MonthlyData[[#This Row],[Target]]=0,"",(MonthlyData[[#This Row],[Value]]-MonthlyData[[#This Row],[Target]])/MonthlyData[[#This Row],[Target]]),"")</f>
        <v/>
      </c>
      <c r="I13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3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39" spans="1:10" ht="18" customHeight="1" x14ac:dyDescent="0.25">
      <c r="A139" s="30"/>
      <c r="B139" s="32"/>
      <c r="C139" s="24"/>
      <c r="D139" s="22" t="str">
        <f>IF(MonthlyData[[#This Row],[Measure ID]]="","",IFERROR(INDEX(MeasureDictionary[Measure],MATCH(MonthlyData[[#This Row],[Measure ID]],MeasureDictionary[ID],0)),""))</f>
        <v/>
      </c>
      <c r="E139" s="26" t="str">
        <f>IF(MonthlyData[[#This Row],[Measure ID]]="","",IFERROR(IF(INDEX(MeasureDictionary[Target],MATCH(MonthlyData[[#This Row],[Measure ID]],MeasureDictionary[ID],0))="","",INDEX(MeasureDictionary[Target],MATCH(MonthlyData[[#This Row],[Measure ID]],MeasureDictionary[ID],0))),""))</f>
        <v/>
      </c>
      <c r="F139" s="34" t="str">
        <f>IF(MonthlyData[[#This Row],[Measure ID]]="","",IFERROR(IF(INDEX(MeasureDictionary[Better is],MATCH(MonthlyData[[#This Row],[Measure ID]],MeasureDictionary[ID],0))="","",INDEX(MeasureDictionary[Better is],MATCH(MonthlyData[[#This Row],[Measure ID]],MeasureDictionary[ID],0))),""))</f>
        <v/>
      </c>
      <c r="G139" s="36" t="str">
        <f>IF(MonthlyData[[#This Row],[Measure ID]]="","",IFERROR(IF(INDEX(MeasureDictionary[At-risk band],MATCH(MonthlyData[[#This Row],[Measure ID]],MeasureDictionary[ID],0))="",DefaultBand,INDEX(MeasureDictionary[At-risk band],MATCH(MonthlyData[[#This Row],[Measure ID]],MeasureDictionary[ID],0))),""))</f>
        <v/>
      </c>
      <c r="H139" s="28" t="str">
        <f>IF(AND(ISNUMBER(MonthlyData[[#This Row],[Value]]),ISNUMBER(MonthlyData[[#This Row],[Target]])),IF(MonthlyData[[#This Row],[Target]]=0,"",(MonthlyData[[#This Row],[Value]]-MonthlyData[[#This Row],[Target]])/MonthlyData[[#This Row],[Target]]),"")</f>
        <v/>
      </c>
      <c r="I13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3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40" spans="1:10" ht="18" customHeight="1" x14ac:dyDescent="0.25">
      <c r="A140" s="30"/>
      <c r="B140" s="32"/>
      <c r="C140" s="24"/>
      <c r="D140" s="22" t="str">
        <f>IF(MonthlyData[[#This Row],[Measure ID]]="","",IFERROR(INDEX(MeasureDictionary[Measure],MATCH(MonthlyData[[#This Row],[Measure ID]],MeasureDictionary[ID],0)),""))</f>
        <v/>
      </c>
      <c r="E140" s="26" t="str">
        <f>IF(MonthlyData[[#This Row],[Measure ID]]="","",IFERROR(IF(INDEX(MeasureDictionary[Target],MATCH(MonthlyData[[#This Row],[Measure ID]],MeasureDictionary[ID],0))="","",INDEX(MeasureDictionary[Target],MATCH(MonthlyData[[#This Row],[Measure ID]],MeasureDictionary[ID],0))),""))</f>
        <v/>
      </c>
      <c r="F140" s="34" t="str">
        <f>IF(MonthlyData[[#This Row],[Measure ID]]="","",IFERROR(IF(INDEX(MeasureDictionary[Better is],MATCH(MonthlyData[[#This Row],[Measure ID]],MeasureDictionary[ID],0))="","",INDEX(MeasureDictionary[Better is],MATCH(MonthlyData[[#This Row],[Measure ID]],MeasureDictionary[ID],0))),""))</f>
        <v/>
      </c>
      <c r="G140" s="36" t="str">
        <f>IF(MonthlyData[[#This Row],[Measure ID]]="","",IFERROR(IF(INDEX(MeasureDictionary[At-risk band],MATCH(MonthlyData[[#This Row],[Measure ID]],MeasureDictionary[ID],0))="",DefaultBand,INDEX(MeasureDictionary[At-risk band],MATCH(MonthlyData[[#This Row],[Measure ID]],MeasureDictionary[ID],0))),""))</f>
        <v/>
      </c>
      <c r="H140" s="28" t="str">
        <f>IF(AND(ISNUMBER(MonthlyData[[#This Row],[Value]]),ISNUMBER(MonthlyData[[#This Row],[Target]])),IF(MonthlyData[[#This Row],[Target]]=0,"",(MonthlyData[[#This Row],[Value]]-MonthlyData[[#This Row],[Target]])/MonthlyData[[#This Row],[Target]]),"")</f>
        <v/>
      </c>
      <c r="I14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4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41" spans="1:10" ht="18" customHeight="1" x14ac:dyDescent="0.25">
      <c r="A141" s="30"/>
      <c r="B141" s="32"/>
      <c r="C141" s="24"/>
      <c r="D141" s="22" t="str">
        <f>IF(MonthlyData[[#This Row],[Measure ID]]="","",IFERROR(INDEX(MeasureDictionary[Measure],MATCH(MonthlyData[[#This Row],[Measure ID]],MeasureDictionary[ID],0)),""))</f>
        <v/>
      </c>
      <c r="E141" s="26" t="str">
        <f>IF(MonthlyData[[#This Row],[Measure ID]]="","",IFERROR(IF(INDEX(MeasureDictionary[Target],MATCH(MonthlyData[[#This Row],[Measure ID]],MeasureDictionary[ID],0))="","",INDEX(MeasureDictionary[Target],MATCH(MonthlyData[[#This Row],[Measure ID]],MeasureDictionary[ID],0))),""))</f>
        <v/>
      </c>
      <c r="F141" s="34" t="str">
        <f>IF(MonthlyData[[#This Row],[Measure ID]]="","",IFERROR(IF(INDEX(MeasureDictionary[Better is],MATCH(MonthlyData[[#This Row],[Measure ID]],MeasureDictionary[ID],0))="","",INDEX(MeasureDictionary[Better is],MATCH(MonthlyData[[#This Row],[Measure ID]],MeasureDictionary[ID],0))),""))</f>
        <v/>
      </c>
      <c r="G141" s="36" t="str">
        <f>IF(MonthlyData[[#This Row],[Measure ID]]="","",IFERROR(IF(INDEX(MeasureDictionary[At-risk band],MATCH(MonthlyData[[#This Row],[Measure ID]],MeasureDictionary[ID],0))="",DefaultBand,INDEX(MeasureDictionary[At-risk band],MATCH(MonthlyData[[#This Row],[Measure ID]],MeasureDictionary[ID],0))),""))</f>
        <v/>
      </c>
      <c r="H141" s="28" t="str">
        <f>IF(AND(ISNUMBER(MonthlyData[[#This Row],[Value]]),ISNUMBER(MonthlyData[[#This Row],[Target]])),IF(MonthlyData[[#This Row],[Target]]=0,"",(MonthlyData[[#This Row],[Value]]-MonthlyData[[#This Row],[Target]])/MonthlyData[[#This Row],[Target]]),"")</f>
        <v/>
      </c>
      <c r="I14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4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42" spans="1:10" ht="18" customHeight="1" x14ac:dyDescent="0.25">
      <c r="A142" s="30"/>
      <c r="B142" s="32"/>
      <c r="C142" s="24"/>
      <c r="D142" s="22" t="str">
        <f>IF(MonthlyData[[#This Row],[Measure ID]]="","",IFERROR(INDEX(MeasureDictionary[Measure],MATCH(MonthlyData[[#This Row],[Measure ID]],MeasureDictionary[ID],0)),""))</f>
        <v/>
      </c>
      <c r="E142" s="26" t="str">
        <f>IF(MonthlyData[[#This Row],[Measure ID]]="","",IFERROR(IF(INDEX(MeasureDictionary[Target],MATCH(MonthlyData[[#This Row],[Measure ID]],MeasureDictionary[ID],0))="","",INDEX(MeasureDictionary[Target],MATCH(MonthlyData[[#This Row],[Measure ID]],MeasureDictionary[ID],0))),""))</f>
        <v/>
      </c>
      <c r="F142" s="34" t="str">
        <f>IF(MonthlyData[[#This Row],[Measure ID]]="","",IFERROR(IF(INDEX(MeasureDictionary[Better is],MATCH(MonthlyData[[#This Row],[Measure ID]],MeasureDictionary[ID],0))="","",INDEX(MeasureDictionary[Better is],MATCH(MonthlyData[[#This Row],[Measure ID]],MeasureDictionary[ID],0))),""))</f>
        <v/>
      </c>
      <c r="G142" s="36" t="str">
        <f>IF(MonthlyData[[#This Row],[Measure ID]]="","",IFERROR(IF(INDEX(MeasureDictionary[At-risk band],MATCH(MonthlyData[[#This Row],[Measure ID]],MeasureDictionary[ID],0))="",DefaultBand,INDEX(MeasureDictionary[At-risk band],MATCH(MonthlyData[[#This Row],[Measure ID]],MeasureDictionary[ID],0))),""))</f>
        <v/>
      </c>
      <c r="H142" s="28" t="str">
        <f>IF(AND(ISNUMBER(MonthlyData[[#This Row],[Value]]),ISNUMBER(MonthlyData[[#This Row],[Target]])),IF(MonthlyData[[#This Row],[Target]]=0,"",(MonthlyData[[#This Row],[Value]]-MonthlyData[[#This Row],[Target]])/MonthlyData[[#This Row],[Target]]),"")</f>
        <v/>
      </c>
      <c r="I14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4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43" spans="1:10" ht="18" customHeight="1" x14ac:dyDescent="0.25">
      <c r="A143" s="30"/>
      <c r="B143" s="32"/>
      <c r="C143" s="24"/>
      <c r="D143" s="22" t="str">
        <f>IF(MonthlyData[[#This Row],[Measure ID]]="","",IFERROR(INDEX(MeasureDictionary[Measure],MATCH(MonthlyData[[#This Row],[Measure ID]],MeasureDictionary[ID],0)),""))</f>
        <v/>
      </c>
      <c r="E143" s="26" t="str">
        <f>IF(MonthlyData[[#This Row],[Measure ID]]="","",IFERROR(IF(INDEX(MeasureDictionary[Target],MATCH(MonthlyData[[#This Row],[Measure ID]],MeasureDictionary[ID],0))="","",INDEX(MeasureDictionary[Target],MATCH(MonthlyData[[#This Row],[Measure ID]],MeasureDictionary[ID],0))),""))</f>
        <v/>
      </c>
      <c r="F143" s="34" t="str">
        <f>IF(MonthlyData[[#This Row],[Measure ID]]="","",IFERROR(IF(INDEX(MeasureDictionary[Better is],MATCH(MonthlyData[[#This Row],[Measure ID]],MeasureDictionary[ID],0))="","",INDEX(MeasureDictionary[Better is],MATCH(MonthlyData[[#This Row],[Measure ID]],MeasureDictionary[ID],0))),""))</f>
        <v/>
      </c>
      <c r="G143" s="36" t="str">
        <f>IF(MonthlyData[[#This Row],[Measure ID]]="","",IFERROR(IF(INDEX(MeasureDictionary[At-risk band],MATCH(MonthlyData[[#This Row],[Measure ID]],MeasureDictionary[ID],0))="",DefaultBand,INDEX(MeasureDictionary[At-risk band],MATCH(MonthlyData[[#This Row],[Measure ID]],MeasureDictionary[ID],0))),""))</f>
        <v/>
      </c>
      <c r="H143" s="28" t="str">
        <f>IF(AND(ISNUMBER(MonthlyData[[#This Row],[Value]]),ISNUMBER(MonthlyData[[#This Row],[Target]])),IF(MonthlyData[[#This Row],[Target]]=0,"",(MonthlyData[[#This Row],[Value]]-MonthlyData[[#This Row],[Target]])/MonthlyData[[#This Row],[Target]]),"")</f>
        <v/>
      </c>
      <c r="I14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4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44" spans="1:10" ht="18" customHeight="1" x14ac:dyDescent="0.25">
      <c r="A144" s="30"/>
      <c r="B144" s="32"/>
      <c r="C144" s="24"/>
      <c r="D144" s="22" t="str">
        <f>IF(MonthlyData[[#This Row],[Measure ID]]="","",IFERROR(INDEX(MeasureDictionary[Measure],MATCH(MonthlyData[[#This Row],[Measure ID]],MeasureDictionary[ID],0)),""))</f>
        <v/>
      </c>
      <c r="E144" s="26" t="str">
        <f>IF(MonthlyData[[#This Row],[Measure ID]]="","",IFERROR(IF(INDEX(MeasureDictionary[Target],MATCH(MonthlyData[[#This Row],[Measure ID]],MeasureDictionary[ID],0))="","",INDEX(MeasureDictionary[Target],MATCH(MonthlyData[[#This Row],[Measure ID]],MeasureDictionary[ID],0))),""))</f>
        <v/>
      </c>
      <c r="F144" s="34" t="str">
        <f>IF(MonthlyData[[#This Row],[Measure ID]]="","",IFERROR(IF(INDEX(MeasureDictionary[Better is],MATCH(MonthlyData[[#This Row],[Measure ID]],MeasureDictionary[ID],0))="","",INDEX(MeasureDictionary[Better is],MATCH(MonthlyData[[#This Row],[Measure ID]],MeasureDictionary[ID],0))),""))</f>
        <v/>
      </c>
      <c r="G144" s="36" t="str">
        <f>IF(MonthlyData[[#This Row],[Measure ID]]="","",IFERROR(IF(INDEX(MeasureDictionary[At-risk band],MATCH(MonthlyData[[#This Row],[Measure ID]],MeasureDictionary[ID],0))="",DefaultBand,INDEX(MeasureDictionary[At-risk band],MATCH(MonthlyData[[#This Row],[Measure ID]],MeasureDictionary[ID],0))),""))</f>
        <v/>
      </c>
      <c r="H144" s="28" t="str">
        <f>IF(AND(ISNUMBER(MonthlyData[[#This Row],[Value]]),ISNUMBER(MonthlyData[[#This Row],[Target]])),IF(MonthlyData[[#This Row],[Target]]=0,"",(MonthlyData[[#This Row],[Value]]-MonthlyData[[#This Row],[Target]])/MonthlyData[[#This Row],[Target]]),"")</f>
        <v/>
      </c>
      <c r="I14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4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45" spans="1:10" ht="18" customHeight="1" x14ac:dyDescent="0.25">
      <c r="A145" s="30"/>
      <c r="B145" s="32"/>
      <c r="C145" s="24"/>
      <c r="D145" s="22" t="str">
        <f>IF(MonthlyData[[#This Row],[Measure ID]]="","",IFERROR(INDEX(MeasureDictionary[Measure],MATCH(MonthlyData[[#This Row],[Measure ID]],MeasureDictionary[ID],0)),""))</f>
        <v/>
      </c>
      <c r="E145" s="26" t="str">
        <f>IF(MonthlyData[[#This Row],[Measure ID]]="","",IFERROR(IF(INDEX(MeasureDictionary[Target],MATCH(MonthlyData[[#This Row],[Measure ID]],MeasureDictionary[ID],0))="","",INDEX(MeasureDictionary[Target],MATCH(MonthlyData[[#This Row],[Measure ID]],MeasureDictionary[ID],0))),""))</f>
        <v/>
      </c>
      <c r="F145" s="34" t="str">
        <f>IF(MonthlyData[[#This Row],[Measure ID]]="","",IFERROR(IF(INDEX(MeasureDictionary[Better is],MATCH(MonthlyData[[#This Row],[Measure ID]],MeasureDictionary[ID],0))="","",INDEX(MeasureDictionary[Better is],MATCH(MonthlyData[[#This Row],[Measure ID]],MeasureDictionary[ID],0))),""))</f>
        <v/>
      </c>
      <c r="G145" s="36" t="str">
        <f>IF(MonthlyData[[#This Row],[Measure ID]]="","",IFERROR(IF(INDEX(MeasureDictionary[At-risk band],MATCH(MonthlyData[[#This Row],[Measure ID]],MeasureDictionary[ID],0))="",DefaultBand,INDEX(MeasureDictionary[At-risk band],MATCH(MonthlyData[[#This Row],[Measure ID]],MeasureDictionary[ID],0))),""))</f>
        <v/>
      </c>
      <c r="H145" s="28" t="str">
        <f>IF(AND(ISNUMBER(MonthlyData[[#This Row],[Value]]),ISNUMBER(MonthlyData[[#This Row],[Target]])),IF(MonthlyData[[#This Row],[Target]]=0,"",(MonthlyData[[#This Row],[Value]]-MonthlyData[[#This Row],[Target]])/MonthlyData[[#This Row],[Target]]),"")</f>
        <v/>
      </c>
      <c r="I14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4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46" spans="1:10" ht="18" customHeight="1" x14ac:dyDescent="0.25">
      <c r="A146" s="30"/>
      <c r="B146" s="32"/>
      <c r="C146" s="24"/>
      <c r="D146" s="22" t="str">
        <f>IF(MonthlyData[[#This Row],[Measure ID]]="","",IFERROR(INDEX(MeasureDictionary[Measure],MATCH(MonthlyData[[#This Row],[Measure ID]],MeasureDictionary[ID],0)),""))</f>
        <v/>
      </c>
      <c r="E146" s="26" t="str">
        <f>IF(MonthlyData[[#This Row],[Measure ID]]="","",IFERROR(IF(INDEX(MeasureDictionary[Target],MATCH(MonthlyData[[#This Row],[Measure ID]],MeasureDictionary[ID],0))="","",INDEX(MeasureDictionary[Target],MATCH(MonthlyData[[#This Row],[Measure ID]],MeasureDictionary[ID],0))),""))</f>
        <v/>
      </c>
      <c r="F146" s="34" t="str">
        <f>IF(MonthlyData[[#This Row],[Measure ID]]="","",IFERROR(IF(INDEX(MeasureDictionary[Better is],MATCH(MonthlyData[[#This Row],[Measure ID]],MeasureDictionary[ID],0))="","",INDEX(MeasureDictionary[Better is],MATCH(MonthlyData[[#This Row],[Measure ID]],MeasureDictionary[ID],0))),""))</f>
        <v/>
      </c>
      <c r="G146" s="36" t="str">
        <f>IF(MonthlyData[[#This Row],[Measure ID]]="","",IFERROR(IF(INDEX(MeasureDictionary[At-risk band],MATCH(MonthlyData[[#This Row],[Measure ID]],MeasureDictionary[ID],0))="",DefaultBand,INDEX(MeasureDictionary[At-risk band],MATCH(MonthlyData[[#This Row],[Measure ID]],MeasureDictionary[ID],0))),""))</f>
        <v/>
      </c>
      <c r="H146" s="28" t="str">
        <f>IF(AND(ISNUMBER(MonthlyData[[#This Row],[Value]]),ISNUMBER(MonthlyData[[#This Row],[Target]])),IF(MonthlyData[[#This Row],[Target]]=0,"",(MonthlyData[[#This Row],[Value]]-MonthlyData[[#This Row],[Target]])/MonthlyData[[#This Row],[Target]]),"")</f>
        <v/>
      </c>
      <c r="I14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4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47" spans="1:10" ht="18" customHeight="1" x14ac:dyDescent="0.25">
      <c r="A147" s="30"/>
      <c r="B147" s="32"/>
      <c r="C147" s="24"/>
      <c r="D147" s="22" t="str">
        <f>IF(MonthlyData[[#This Row],[Measure ID]]="","",IFERROR(INDEX(MeasureDictionary[Measure],MATCH(MonthlyData[[#This Row],[Measure ID]],MeasureDictionary[ID],0)),""))</f>
        <v/>
      </c>
      <c r="E147" s="26" t="str">
        <f>IF(MonthlyData[[#This Row],[Measure ID]]="","",IFERROR(IF(INDEX(MeasureDictionary[Target],MATCH(MonthlyData[[#This Row],[Measure ID]],MeasureDictionary[ID],0))="","",INDEX(MeasureDictionary[Target],MATCH(MonthlyData[[#This Row],[Measure ID]],MeasureDictionary[ID],0))),""))</f>
        <v/>
      </c>
      <c r="F147" s="34" t="str">
        <f>IF(MonthlyData[[#This Row],[Measure ID]]="","",IFERROR(IF(INDEX(MeasureDictionary[Better is],MATCH(MonthlyData[[#This Row],[Measure ID]],MeasureDictionary[ID],0))="","",INDEX(MeasureDictionary[Better is],MATCH(MonthlyData[[#This Row],[Measure ID]],MeasureDictionary[ID],0))),""))</f>
        <v/>
      </c>
      <c r="G147" s="36" t="str">
        <f>IF(MonthlyData[[#This Row],[Measure ID]]="","",IFERROR(IF(INDEX(MeasureDictionary[At-risk band],MATCH(MonthlyData[[#This Row],[Measure ID]],MeasureDictionary[ID],0))="",DefaultBand,INDEX(MeasureDictionary[At-risk band],MATCH(MonthlyData[[#This Row],[Measure ID]],MeasureDictionary[ID],0))),""))</f>
        <v/>
      </c>
      <c r="H147" s="28" t="str">
        <f>IF(AND(ISNUMBER(MonthlyData[[#This Row],[Value]]),ISNUMBER(MonthlyData[[#This Row],[Target]])),IF(MonthlyData[[#This Row],[Target]]=0,"",(MonthlyData[[#This Row],[Value]]-MonthlyData[[#This Row],[Target]])/MonthlyData[[#This Row],[Target]]),"")</f>
        <v/>
      </c>
      <c r="I14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4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48" spans="1:10" ht="18" customHeight="1" x14ac:dyDescent="0.25">
      <c r="A148" s="30"/>
      <c r="B148" s="32"/>
      <c r="C148" s="24"/>
      <c r="D148" s="22" t="str">
        <f>IF(MonthlyData[[#This Row],[Measure ID]]="","",IFERROR(INDEX(MeasureDictionary[Measure],MATCH(MonthlyData[[#This Row],[Measure ID]],MeasureDictionary[ID],0)),""))</f>
        <v/>
      </c>
      <c r="E148" s="26" t="str">
        <f>IF(MonthlyData[[#This Row],[Measure ID]]="","",IFERROR(IF(INDEX(MeasureDictionary[Target],MATCH(MonthlyData[[#This Row],[Measure ID]],MeasureDictionary[ID],0))="","",INDEX(MeasureDictionary[Target],MATCH(MonthlyData[[#This Row],[Measure ID]],MeasureDictionary[ID],0))),""))</f>
        <v/>
      </c>
      <c r="F148" s="34" t="str">
        <f>IF(MonthlyData[[#This Row],[Measure ID]]="","",IFERROR(IF(INDEX(MeasureDictionary[Better is],MATCH(MonthlyData[[#This Row],[Measure ID]],MeasureDictionary[ID],0))="","",INDEX(MeasureDictionary[Better is],MATCH(MonthlyData[[#This Row],[Measure ID]],MeasureDictionary[ID],0))),""))</f>
        <v/>
      </c>
      <c r="G148" s="36" t="str">
        <f>IF(MonthlyData[[#This Row],[Measure ID]]="","",IFERROR(IF(INDEX(MeasureDictionary[At-risk band],MATCH(MonthlyData[[#This Row],[Measure ID]],MeasureDictionary[ID],0))="",DefaultBand,INDEX(MeasureDictionary[At-risk band],MATCH(MonthlyData[[#This Row],[Measure ID]],MeasureDictionary[ID],0))),""))</f>
        <v/>
      </c>
      <c r="H148" s="28" t="str">
        <f>IF(AND(ISNUMBER(MonthlyData[[#This Row],[Value]]),ISNUMBER(MonthlyData[[#This Row],[Target]])),IF(MonthlyData[[#This Row],[Target]]=0,"",(MonthlyData[[#This Row],[Value]]-MonthlyData[[#This Row],[Target]])/MonthlyData[[#This Row],[Target]]),"")</f>
        <v/>
      </c>
      <c r="I14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4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49" spans="1:10" ht="18" customHeight="1" x14ac:dyDescent="0.25">
      <c r="A149" s="30"/>
      <c r="B149" s="32"/>
      <c r="C149" s="24"/>
      <c r="D149" s="22" t="str">
        <f>IF(MonthlyData[[#This Row],[Measure ID]]="","",IFERROR(INDEX(MeasureDictionary[Measure],MATCH(MonthlyData[[#This Row],[Measure ID]],MeasureDictionary[ID],0)),""))</f>
        <v/>
      </c>
      <c r="E149" s="26" t="str">
        <f>IF(MonthlyData[[#This Row],[Measure ID]]="","",IFERROR(IF(INDEX(MeasureDictionary[Target],MATCH(MonthlyData[[#This Row],[Measure ID]],MeasureDictionary[ID],0))="","",INDEX(MeasureDictionary[Target],MATCH(MonthlyData[[#This Row],[Measure ID]],MeasureDictionary[ID],0))),""))</f>
        <v/>
      </c>
      <c r="F149" s="34" t="str">
        <f>IF(MonthlyData[[#This Row],[Measure ID]]="","",IFERROR(IF(INDEX(MeasureDictionary[Better is],MATCH(MonthlyData[[#This Row],[Measure ID]],MeasureDictionary[ID],0))="","",INDEX(MeasureDictionary[Better is],MATCH(MonthlyData[[#This Row],[Measure ID]],MeasureDictionary[ID],0))),""))</f>
        <v/>
      </c>
      <c r="G149" s="36" t="str">
        <f>IF(MonthlyData[[#This Row],[Measure ID]]="","",IFERROR(IF(INDEX(MeasureDictionary[At-risk band],MATCH(MonthlyData[[#This Row],[Measure ID]],MeasureDictionary[ID],0))="",DefaultBand,INDEX(MeasureDictionary[At-risk band],MATCH(MonthlyData[[#This Row],[Measure ID]],MeasureDictionary[ID],0))),""))</f>
        <v/>
      </c>
      <c r="H149" s="28" t="str">
        <f>IF(AND(ISNUMBER(MonthlyData[[#This Row],[Value]]),ISNUMBER(MonthlyData[[#This Row],[Target]])),IF(MonthlyData[[#This Row],[Target]]=0,"",(MonthlyData[[#This Row],[Value]]-MonthlyData[[#This Row],[Target]])/MonthlyData[[#This Row],[Target]]),"")</f>
        <v/>
      </c>
      <c r="I14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4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50" spans="1:10" ht="18" customHeight="1" x14ac:dyDescent="0.25">
      <c r="A150" s="30"/>
      <c r="B150" s="32"/>
      <c r="C150" s="24"/>
      <c r="D150" s="22" t="str">
        <f>IF(MonthlyData[[#This Row],[Measure ID]]="","",IFERROR(INDEX(MeasureDictionary[Measure],MATCH(MonthlyData[[#This Row],[Measure ID]],MeasureDictionary[ID],0)),""))</f>
        <v/>
      </c>
      <c r="E150" s="26" t="str">
        <f>IF(MonthlyData[[#This Row],[Measure ID]]="","",IFERROR(IF(INDEX(MeasureDictionary[Target],MATCH(MonthlyData[[#This Row],[Measure ID]],MeasureDictionary[ID],0))="","",INDEX(MeasureDictionary[Target],MATCH(MonthlyData[[#This Row],[Measure ID]],MeasureDictionary[ID],0))),""))</f>
        <v/>
      </c>
      <c r="F150" s="34" t="str">
        <f>IF(MonthlyData[[#This Row],[Measure ID]]="","",IFERROR(IF(INDEX(MeasureDictionary[Better is],MATCH(MonthlyData[[#This Row],[Measure ID]],MeasureDictionary[ID],0))="","",INDEX(MeasureDictionary[Better is],MATCH(MonthlyData[[#This Row],[Measure ID]],MeasureDictionary[ID],0))),""))</f>
        <v/>
      </c>
      <c r="G150" s="36" t="str">
        <f>IF(MonthlyData[[#This Row],[Measure ID]]="","",IFERROR(IF(INDEX(MeasureDictionary[At-risk band],MATCH(MonthlyData[[#This Row],[Measure ID]],MeasureDictionary[ID],0))="",DefaultBand,INDEX(MeasureDictionary[At-risk band],MATCH(MonthlyData[[#This Row],[Measure ID]],MeasureDictionary[ID],0))),""))</f>
        <v/>
      </c>
      <c r="H150" s="28" t="str">
        <f>IF(AND(ISNUMBER(MonthlyData[[#This Row],[Value]]),ISNUMBER(MonthlyData[[#This Row],[Target]])),IF(MonthlyData[[#This Row],[Target]]=0,"",(MonthlyData[[#This Row],[Value]]-MonthlyData[[#This Row],[Target]])/MonthlyData[[#This Row],[Target]]),"")</f>
        <v/>
      </c>
      <c r="I15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5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51" spans="1:10" ht="18" customHeight="1" x14ac:dyDescent="0.25">
      <c r="A151" s="30"/>
      <c r="B151" s="32"/>
      <c r="C151" s="24"/>
      <c r="D151" s="22" t="str">
        <f>IF(MonthlyData[[#This Row],[Measure ID]]="","",IFERROR(INDEX(MeasureDictionary[Measure],MATCH(MonthlyData[[#This Row],[Measure ID]],MeasureDictionary[ID],0)),""))</f>
        <v/>
      </c>
      <c r="E151" s="26" t="str">
        <f>IF(MonthlyData[[#This Row],[Measure ID]]="","",IFERROR(IF(INDEX(MeasureDictionary[Target],MATCH(MonthlyData[[#This Row],[Measure ID]],MeasureDictionary[ID],0))="","",INDEX(MeasureDictionary[Target],MATCH(MonthlyData[[#This Row],[Measure ID]],MeasureDictionary[ID],0))),""))</f>
        <v/>
      </c>
      <c r="F151" s="34" t="str">
        <f>IF(MonthlyData[[#This Row],[Measure ID]]="","",IFERROR(IF(INDEX(MeasureDictionary[Better is],MATCH(MonthlyData[[#This Row],[Measure ID]],MeasureDictionary[ID],0))="","",INDEX(MeasureDictionary[Better is],MATCH(MonthlyData[[#This Row],[Measure ID]],MeasureDictionary[ID],0))),""))</f>
        <v/>
      </c>
      <c r="G151" s="36" t="str">
        <f>IF(MonthlyData[[#This Row],[Measure ID]]="","",IFERROR(IF(INDEX(MeasureDictionary[At-risk band],MATCH(MonthlyData[[#This Row],[Measure ID]],MeasureDictionary[ID],0))="",DefaultBand,INDEX(MeasureDictionary[At-risk band],MATCH(MonthlyData[[#This Row],[Measure ID]],MeasureDictionary[ID],0))),""))</f>
        <v/>
      </c>
      <c r="H151" s="28" t="str">
        <f>IF(AND(ISNUMBER(MonthlyData[[#This Row],[Value]]),ISNUMBER(MonthlyData[[#This Row],[Target]])),IF(MonthlyData[[#This Row],[Target]]=0,"",(MonthlyData[[#This Row],[Value]]-MonthlyData[[#This Row],[Target]])/MonthlyData[[#This Row],[Target]]),"")</f>
        <v/>
      </c>
      <c r="I15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5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52" spans="1:10" ht="18" customHeight="1" x14ac:dyDescent="0.25">
      <c r="A152" s="30"/>
      <c r="B152" s="32"/>
      <c r="C152" s="24"/>
      <c r="D152" s="22" t="str">
        <f>IF(MonthlyData[[#This Row],[Measure ID]]="","",IFERROR(INDEX(MeasureDictionary[Measure],MATCH(MonthlyData[[#This Row],[Measure ID]],MeasureDictionary[ID],0)),""))</f>
        <v/>
      </c>
      <c r="E152" s="26" t="str">
        <f>IF(MonthlyData[[#This Row],[Measure ID]]="","",IFERROR(IF(INDEX(MeasureDictionary[Target],MATCH(MonthlyData[[#This Row],[Measure ID]],MeasureDictionary[ID],0))="","",INDEX(MeasureDictionary[Target],MATCH(MonthlyData[[#This Row],[Measure ID]],MeasureDictionary[ID],0))),""))</f>
        <v/>
      </c>
      <c r="F152" s="34" t="str">
        <f>IF(MonthlyData[[#This Row],[Measure ID]]="","",IFERROR(IF(INDEX(MeasureDictionary[Better is],MATCH(MonthlyData[[#This Row],[Measure ID]],MeasureDictionary[ID],0))="","",INDEX(MeasureDictionary[Better is],MATCH(MonthlyData[[#This Row],[Measure ID]],MeasureDictionary[ID],0))),""))</f>
        <v/>
      </c>
      <c r="G152" s="36" t="str">
        <f>IF(MonthlyData[[#This Row],[Measure ID]]="","",IFERROR(IF(INDEX(MeasureDictionary[At-risk band],MATCH(MonthlyData[[#This Row],[Measure ID]],MeasureDictionary[ID],0))="",DefaultBand,INDEX(MeasureDictionary[At-risk band],MATCH(MonthlyData[[#This Row],[Measure ID]],MeasureDictionary[ID],0))),""))</f>
        <v/>
      </c>
      <c r="H152" s="28" t="str">
        <f>IF(AND(ISNUMBER(MonthlyData[[#This Row],[Value]]),ISNUMBER(MonthlyData[[#This Row],[Target]])),IF(MonthlyData[[#This Row],[Target]]=0,"",(MonthlyData[[#This Row],[Value]]-MonthlyData[[#This Row],[Target]])/MonthlyData[[#This Row],[Target]]),"")</f>
        <v/>
      </c>
      <c r="I15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5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53" spans="1:10" ht="18" customHeight="1" x14ac:dyDescent="0.25">
      <c r="A153" s="30"/>
      <c r="B153" s="32"/>
      <c r="C153" s="24"/>
      <c r="D153" s="22" t="str">
        <f>IF(MonthlyData[[#This Row],[Measure ID]]="","",IFERROR(INDEX(MeasureDictionary[Measure],MATCH(MonthlyData[[#This Row],[Measure ID]],MeasureDictionary[ID],0)),""))</f>
        <v/>
      </c>
      <c r="E153" s="26" t="str">
        <f>IF(MonthlyData[[#This Row],[Measure ID]]="","",IFERROR(IF(INDEX(MeasureDictionary[Target],MATCH(MonthlyData[[#This Row],[Measure ID]],MeasureDictionary[ID],0))="","",INDEX(MeasureDictionary[Target],MATCH(MonthlyData[[#This Row],[Measure ID]],MeasureDictionary[ID],0))),""))</f>
        <v/>
      </c>
      <c r="F153" s="34" t="str">
        <f>IF(MonthlyData[[#This Row],[Measure ID]]="","",IFERROR(IF(INDEX(MeasureDictionary[Better is],MATCH(MonthlyData[[#This Row],[Measure ID]],MeasureDictionary[ID],0))="","",INDEX(MeasureDictionary[Better is],MATCH(MonthlyData[[#This Row],[Measure ID]],MeasureDictionary[ID],0))),""))</f>
        <v/>
      </c>
      <c r="G153" s="36" t="str">
        <f>IF(MonthlyData[[#This Row],[Measure ID]]="","",IFERROR(IF(INDEX(MeasureDictionary[At-risk band],MATCH(MonthlyData[[#This Row],[Measure ID]],MeasureDictionary[ID],0))="",DefaultBand,INDEX(MeasureDictionary[At-risk band],MATCH(MonthlyData[[#This Row],[Measure ID]],MeasureDictionary[ID],0))),""))</f>
        <v/>
      </c>
      <c r="H153" s="28" t="str">
        <f>IF(AND(ISNUMBER(MonthlyData[[#This Row],[Value]]),ISNUMBER(MonthlyData[[#This Row],[Target]])),IF(MonthlyData[[#This Row],[Target]]=0,"",(MonthlyData[[#This Row],[Value]]-MonthlyData[[#This Row],[Target]])/MonthlyData[[#This Row],[Target]]),"")</f>
        <v/>
      </c>
      <c r="I15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5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54" spans="1:10" ht="18" customHeight="1" x14ac:dyDescent="0.25">
      <c r="A154" s="30"/>
      <c r="B154" s="32"/>
      <c r="C154" s="24"/>
      <c r="D154" s="22" t="str">
        <f>IF(MonthlyData[[#This Row],[Measure ID]]="","",IFERROR(INDEX(MeasureDictionary[Measure],MATCH(MonthlyData[[#This Row],[Measure ID]],MeasureDictionary[ID],0)),""))</f>
        <v/>
      </c>
      <c r="E154" s="26" t="str">
        <f>IF(MonthlyData[[#This Row],[Measure ID]]="","",IFERROR(IF(INDEX(MeasureDictionary[Target],MATCH(MonthlyData[[#This Row],[Measure ID]],MeasureDictionary[ID],0))="","",INDEX(MeasureDictionary[Target],MATCH(MonthlyData[[#This Row],[Measure ID]],MeasureDictionary[ID],0))),""))</f>
        <v/>
      </c>
      <c r="F154" s="34" t="str">
        <f>IF(MonthlyData[[#This Row],[Measure ID]]="","",IFERROR(IF(INDEX(MeasureDictionary[Better is],MATCH(MonthlyData[[#This Row],[Measure ID]],MeasureDictionary[ID],0))="","",INDEX(MeasureDictionary[Better is],MATCH(MonthlyData[[#This Row],[Measure ID]],MeasureDictionary[ID],0))),""))</f>
        <v/>
      </c>
      <c r="G154" s="36" t="str">
        <f>IF(MonthlyData[[#This Row],[Measure ID]]="","",IFERROR(IF(INDEX(MeasureDictionary[At-risk band],MATCH(MonthlyData[[#This Row],[Measure ID]],MeasureDictionary[ID],0))="",DefaultBand,INDEX(MeasureDictionary[At-risk band],MATCH(MonthlyData[[#This Row],[Measure ID]],MeasureDictionary[ID],0))),""))</f>
        <v/>
      </c>
      <c r="H154" s="28" t="str">
        <f>IF(AND(ISNUMBER(MonthlyData[[#This Row],[Value]]),ISNUMBER(MonthlyData[[#This Row],[Target]])),IF(MonthlyData[[#This Row],[Target]]=0,"",(MonthlyData[[#This Row],[Value]]-MonthlyData[[#This Row],[Target]])/MonthlyData[[#This Row],[Target]]),"")</f>
        <v/>
      </c>
      <c r="I15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5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55" spans="1:10" ht="18" customHeight="1" x14ac:dyDescent="0.25">
      <c r="A155" s="30"/>
      <c r="B155" s="32"/>
      <c r="C155" s="24"/>
      <c r="D155" s="22" t="str">
        <f>IF(MonthlyData[[#This Row],[Measure ID]]="","",IFERROR(INDEX(MeasureDictionary[Measure],MATCH(MonthlyData[[#This Row],[Measure ID]],MeasureDictionary[ID],0)),""))</f>
        <v/>
      </c>
      <c r="E155" s="26" t="str">
        <f>IF(MonthlyData[[#This Row],[Measure ID]]="","",IFERROR(IF(INDEX(MeasureDictionary[Target],MATCH(MonthlyData[[#This Row],[Measure ID]],MeasureDictionary[ID],0))="","",INDEX(MeasureDictionary[Target],MATCH(MonthlyData[[#This Row],[Measure ID]],MeasureDictionary[ID],0))),""))</f>
        <v/>
      </c>
      <c r="F155" s="34" t="str">
        <f>IF(MonthlyData[[#This Row],[Measure ID]]="","",IFERROR(IF(INDEX(MeasureDictionary[Better is],MATCH(MonthlyData[[#This Row],[Measure ID]],MeasureDictionary[ID],0))="","",INDEX(MeasureDictionary[Better is],MATCH(MonthlyData[[#This Row],[Measure ID]],MeasureDictionary[ID],0))),""))</f>
        <v/>
      </c>
      <c r="G155" s="36" t="str">
        <f>IF(MonthlyData[[#This Row],[Measure ID]]="","",IFERROR(IF(INDEX(MeasureDictionary[At-risk band],MATCH(MonthlyData[[#This Row],[Measure ID]],MeasureDictionary[ID],0))="",DefaultBand,INDEX(MeasureDictionary[At-risk band],MATCH(MonthlyData[[#This Row],[Measure ID]],MeasureDictionary[ID],0))),""))</f>
        <v/>
      </c>
      <c r="H155" s="28" t="str">
        <f>IF(AND(ISNUMBER(MonthlyData[[#This Row],[Value]]),ISNUMBER(MonthlyData[[#This Row],[Target]])),IF(MonthlyData[[#This Row],[Target]]=0,"",(MonthlyData[[#This Row],[Value]]-MonthlyData[[#This Row],[Target]])/MonthlyData[[#This Row],[Target]]),"")</f>
        <v/>
      </c>
      <c r="I15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5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56" spans="1:10" ht="18" customHeight="1" x14ac:dyDescent="0.25">
      <c r="A156" s="30"/>
      <c r="B156" s="32"/>
      <c r="C156" s="24"/>
      <c r="D156" s="22" t="str">
        <f>IF(MonthlyData[[#This Row],[Measure ID]]="","",IFERROR(INDEX(MeasureDictionary[Measure],MATCH(MonthlyData[[#This Row],[Measure ID]],MeasureDictionary[ID],0)),""))</f>
        <v/>
      </c>
      <c r="E156" s="26" t="str">
        <f>IF(MonthlyData[[#This Row],[Measure ID]]="","",IFERROR(IF(INDEX(MeasureDictionary[Target],MATCH(MonthlyData[[#This Row],[Measure ID]],MeasureDictionary[ID],0))="","",INDEX(MeasureDictionary[Target],MATCH(MonthlyData[[#This Row],[Measure ID]],MeasureDictionary[ID],0))),""))</f>
        <v/>
      </c>
      <c r="F156" s="34" t="str">
        <f>IF(MonthlyData[[#This Row],[Measure ID]]="","",IFERROR(IF(INDEX(MeasureDictionary[Better is],MATCH(MonthlyData[[#This Row],[Measure ID]],MeasureDictionary[ID],0))="","",INDEX(MeasureDictionary[Better is],MATCH(MonthlyData[[#This Row],[Measure ID]],MeasureDictionary[ID],0))),""))</f>
        <v/>
      </c>
      <c r="G156" s="36" t="str">
        <f>IF(MonthlyData[[#This Row],[Measure ID]]="","",IFERROR(IF(INDEX(MeasureDictionary[At-risk band],MATCH(MonthlyData[[#This Row],[Measure ID]],MeasureDictionary[ID],0))="",DefaultBand,INDEX(MeasureDictionary[At-risk band],MATCH(MonthlyData[[#This Row],[Measure ID]],MeasureDictionary[ID],0))),""))</f>
        <v/>
      </c>
      <c r="H156" s="28" t="str">
        <f>IF(AND(ISNUMBER(MonthlyData[[#This Row],[Value]]),ISNUMBER(MonthlyData[[#This Row],[Target]])),IF(MonthlyData[[#This Row],[Target]]=0,"",(MonthlyData[[#This Row],[Value]]-MonthlyData[[#This Row],[Target]])/MonthlyData[[#This Row],[Target]]),"")</f>
        <v/>
      </c>
      <c r="I15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5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57" spans="1:10" ht="18" customHeight="1" x14ac:dyDescent="0.25">
      <c r="A157" s="30"/>
      <c r="B157" s="32"/>
      <c r="C157" s="24"/>
      <c r="D157" s="22" t="str">
        <f>IF(MonthlyData[[#This Row],[Measure ID]]="","",IFERROR(INDEX(MeasureDictionary[Measure],MATCH(MonthlyData[[#This Row],[Measure ID]],MeasureDictionary[ID],0)),""))</f>
        <v/>
      </c>
      <c r="E157" s="26" t="str">
        <f>IF(MonthlyData[[#This Row],[Measure ID]]="","",IFERROR(IF(INDEX(MeasureDictionary[Target],MATCH(MonthlyData[[#This Row],[Measure ID]],MeasureDictionary[ID],0))="","",INDEX(MeasureDictionary[Target],MATCH(MonthlyData[[#This Row],[Measure ID]],MeasureDictionary[ID],0))),""))</f>
        <v/>
      </c>
      <c r="F157" s="34" t="str">
        <f>IF(MonthlyData[[#This Row],[Measure ID]]="","",IFERROR(IF(INDEX(MeasureDictionary[Better is],MATCH(MonthlyData[[#This Row],[Measure ID]],MeasureDictionary[ID],0))="","",INDEX(MeasureDictionary[Better is],MATCH(MonthlyData[[#This Row],[Measure ID]],MeasureDictionary[ID],0))),""))</f>
        <v/>
      </c>
      <c r="G157" s="36" t="str">
        <f>IF(MonthlyData[[#This Row],[Measure ID]]="","",IFERROR(IF(INDEX(MeasureDictionary[At-risk band],MATCH(MonthlyData[[#This Row],[Measure ID]],MeasureDictionary[ID],0))="",DefaultBand,INDEX(MeasureDictionary[At-risk band],MATCH(MonthlyData[[#This Row],[Measure ID]],MeasureDictionary[ID],0))),""))</f>
        <v/>
      </c>
      <c r="H157" s="28" t="str">
        <f>IF(AND(ISNUMBER(MonthlyData[[#This Row],[Value]]),ISNUMBER(MonthlyData[[#This Row],[Target]])),IF(MonthlyData[[#This Row],[Target]]=0,"",(MonthlyData[[#This Row],[Value]]-MonthlyData[[#This Row],[Target]])/MonthlyData[[#This Row],[Target]]),"")</f>
        <v/>
      </c>
      <c r="I15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5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58" spans="1:10" ht="18" customHeight="1" x14ac:dyDescent="0.25">
      <c r="A158" s="30"/>
      <c r="B158" s="32"/>
      <c r="C158" s="24"/>
      <c r="D158" s="22" t="str">
        <f>IF(MonthlyData[[#This Row],[Measure ID]]="","",IFERROR(INDEX(MeasureDictionary[Measure],MATCH(MonthlyData[[#This Row],[Measure ID]],MeasureDictionary[ID],0)),""))</f>
        <v/>
      </c>
      <c r="E158" s="26" t="str">
        <f>IF(MonthlyData[[#This Row],[Measure ID]]="","",IFERROR(IF(INDEX(MeasureDictionary[Target],MATCH(MonthlyData[[#This Row],[Measure ID]],MeasureDictionary[ID],0))="","",INDEX(MeasureDictionary[Target],MATCH(MonthlyData[[#This Row],[Measure ID]],MeasureDictionary[ID],0))),""))</f>
        <v/>
      </c>
      <c r="F158" s="34" t="str">
        <f>IF(MonthlyData[[#This Row],[Measure ID]]="","",IFERROR(IF(INDEX(MeasureDictionary[Better is],MATCH(MonthlyData[[#This Row],[Measure ID]],MeasureDictionary[ID],0))="","",INDEX(MeasureDictionary[Better is],MATCH(MonthlyData[[#This Row],[Measure ID]],MeasureDictionary[ID],0))),""))</f>
        <v/>
      </c>
      <c r="G158" s="36" t="str">
        <f>IF(MonthlyData[[#This Row],[Measure ID]]="","",IFERROR(IF(INDEX(MeasureDictionary[At-risk band],MATCH(MonthlyData[[#This Row],[Measure ID]],MeasureDictionary[ID],0))="",DefaultBand,INDEX(MeasureDictionary[At-risk band],MATCH(MonthlyData[[#This Row],[Measure ID]],MeasureDictionary[ID],0))),""))</f>
        <v/>
      </c>
      <c r="H158" s="28" t="str">
        <f>IF(AND(ISNUMBER(MonthlyData[[#This Row],[Value]]),ISNUMBER(MonthlyData[[#This Row],[Target]])),IF(MonthlyData[[#This Row],[Target]]=0,"",(MonthlyData[[#This Row],[Value]]-MonthlyData[[#This Row],[Target]])/MonthlyData[[#This Row],[Target]]),"")</f>
        <v/>
      </c>
      <c r="I15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5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59" spans="1:10" ht="18" customHeight="1" x14ac:dyDescent="0.25">
      <c r="A159" s="30"/>
      <c r="B159" s="32"/>
      <c r="C159" s="24"/>
      <c r="D159" s="22" t="str">
        <f>IF(MonthlyData[[#This Row],[Measure ID]]="","",IFERROR(INDEX(MeasureDictionary[Measure],MATCH(MonthlyData[[#This Row],[Measure ID]],MeasureDictionary[ID],0)),""))</f>
        <v/>
      </c>
      <c r="E159" s="26" t="str">
        <f>IF(MonthlyData[[#This Row],[Measure ID]]="","",IFERROR(IF(INDEX(MeasureDictionary[Target],MATCH(MonthlyData[[#This Row],[Measure ID]],MeasureDictionary[ID],0))="","",INDEX(MeasureDictionary[Target],MATCH(MonthlyData[[#This Row],[Measure ID]],MeasureDictionary[ID],0))),""))</f>
        <v/>
      </c>
      <c r="F159" s="34" t="str">
        <f>IF(MonthlyData[[#This Row],[Measure ID]]="","",IFERROR(IF(INDEX(MeasureDictionary[Better is],MATCH(MonthlyData[[#This Row],[Measure ID]],MeasureDictionary[ID],0))="","",INDEX(MeasureDictionary[Better is],MATCH(MonthlyData[[#This Row],[Measure ID]],MeasureDictionary[ID],0))),""))</f>
        <v/>
      </c>
      <c r="G159" s="36" t="str">
        <f>IF(MonthlyData[[#This Row],[Measure ID]]="","",IFERROR(IF(INDEX(MeasureDictionary[At-risk band],MATCH(MonthlyData[[#This Row],[Measure ID]],MeasureDictionary[ID],0))="",DefaultBand,INDEX(MeasureDictionary[At-risk band],MATCH(MonthlyData[[#This Row],[Measure ID]],MeasureDictionary[ID],0))),""))</f>
        <v/>
      </c>
      <c r="H159" s="28" t="str">
        <f>IF(AND(ISNUMBER(MonthlyData[[#This Row],[Value]]),ISNUMBER(MonthlyData[[#This Row],[Target]])),IF(MonthlyData[[#This Row],[Target]]=0,"",(MonthlyData[[#This Row],[Value]]-MonthlyData[[#This Row],[Target]])/MonthlyData[[#This Row],[Target]]),"")</f>
        <v/>
      </c>
      <c r="I15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5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60" spans="1:10" ht="18" customHeight="1" x14ac:dyDescent="0.25">
      <c r="A160" s="30"/>
      <c r="B160" s="32"/>
      <c r="C160" s="24"/>
      <c r="D160" s="22" t="str">
        <f>IF(MonthlyData[[#This Row],[Measure ID]]="","",IFERROR(INDEX(MeasureDictionary[Measure],MATCH(MonthlyData[[#This Row],[Measure ID]],MeasureDictionary[ID],0)),""))</f>
        <v/>
      </c>
      <c r="E160" s="26" t="str">
        <f>IF(MonthlyData[[#This Row],[Measure ID]]="","",IFERROR(IF(INDEX(MeasureDictionary[Target],MATCH(MonthlyData[[#This Row],[Measure ID]],MeasureDictionary[ID],0))="","",INDEX(MeasureDictionary[Target],MATCH(MonthlyData[[#This Row],[Measure ID]],MeasureDictionary[ID],0))),""))</f>
        <v/>
      </c>
      <c r="F160" s="34" t="str">
        <f>IF(MonthlyData[[#This Row],[Measure ID]]="","",IFERROR(IF(INDEX(MeasureDictionary[Better is],MATCH(MonthlyData[[#This Row],[Measure ID]],MeasureDictionary[ID],0))="","",INDEX(MeasureDictionary[Better is],MATCH(MonthlyData[[#This Row],[Measure ID]],MeasureDictionary[ID],0))),""))</f>
        <v/>
      </c>
      <c r="G160" s="36" t="str">
        <f>IF(MonthlyData[[#This Row],[Measure ID]]="","",IFERROR(IF(INDEX(MeasureDictionary[At-risk band],MATCH(MonthlyData[[#This Row],[Measure ID]],MeasureDictionary[ID],0))="",DefaultBand,INDEX(MeasureDictionary[At-risk band],MATCH(MonthlyData[[#This Row],[Measure ID]],MeasureDictionary[ID],0))),""))</f>
        <v/>
      </c>
      <c r="H160" s="28" t="str">
        <f>IF(AND(ISNUMBER(MonthlyData[[#This Row],[Value]]),ISNUMBER(MonthlyData[[#This Row],[Target]])),IF(MonthlyData[[#This Row],[Target]]=0,"",(MonthlyData[[#This Row],[Value]]-MonthlyData[[#This Row],[Target]])/MonthlyData[[#This Row],[Target]]),"")</f>
        <v/>
      </c>
      <c r="I16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6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61" spans="1:10" ht="18" customHeight="1" x14ac:dyDescent="0.25">
      <c r="A161" s="30"/>
      <c r="B161" s="32"/>
      <c r="C161" s="24"/>
      <c r="D161" s="22" t="str">
        <f>IF(MonthlyData[[#This Row],[Measure ID]]="","",IFERROR(INDEX(MeasureDictionary[Measure],MATCH(MonthlyData[[#This Row],[Measure ID]],MeasureDictionary[ID],0)),""))</f>
        <v/>
      </c>
      <c r="E161" s="26" t="str">
        <f>IF(MonthlyData[[#This Row],[Measure ID]]="","",IFERROR(IF(INDEX(MeasureDictionary[Target],MATCH(MonthlyData[[#This Row],[Measure ID]],MeasureDictionary[ID],0))="","",INDEX(MeasureDictionary[Target],MATCH(MonthlyData[[#This Row],[Measure ID]],MeasureDictionary[ID],0))),""))</f>
        <v/>
      </c>
      <c r="F161" s="34" t="str">
        <f>IF(MonthlyData[[#This Row],[Measure ID]]="","",IFERROR(IF(INDEX(MeasureDictionary[Better is],MATCH(MonthlyData[[#This Row],[Measure ID]],MeasureDictionary[ID],0))="","",INDEX(MeasureDictionary[Better is],MATCH(MonthlyData[[#This Row],[Measure ID]],MeasureDictionary[ID],0))),""))</f>
        <v/>
      </c>
      <c r="G161" s="36" t="str">
        <f>IF(MonthlyData[[#This Row],[Measure ID]]="","",IFERROR(IF(INDEX(MeasureDictionary[At-risk band],MATCH(MonthlyData[[#This Row],[Measure ID]],MeasureDictionary[ID],0))="",DefaultBand,INDEX(MeasureDictionary[At-risk band],MATCH(MonthlyData[[#This Row],[Measure ID]],MeasureDictionary[ID],0))),""))</f>
        <v/>
      </c>
      <c r="H161" s="28" t="str">
        <f>IF(AND(ISNUMBER(MonthlyData[[#This Row],[Value]]),ISNUMBER(MonthlyData[[#This Row],[Target]])),IF(MonthlyData[[#This Row],[Target]]=0,"",(MonthlyData[[#This Row],[Value]]-MonthlyData[[#This Row],[Target]])/MonthlyData[[#This Row],[Target]]),"")</f>
        <v/>
      </c>
      <c r="I16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6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62" spans="1:10" ht="18" customHeight="1" x14ac:dyDescent="0.25">
      <c r="A162" s="30"/>
      <c r="B162" s="32"/>
      <c r="C162" s="24"/>
      <c r="D162" s="22" t="str">
        <f>IF(MonthlyData[[#This Row],[Measure ID]]="","",IFERROR(INDEX(MeasureDictionary[Measure],MATCH(MonthlyData[[#This Row],[Measure ID]],MeasureDictionary[ID],0)),""))</f>
        <v/>
      </c>
      <c r="E162" s="26" t="str">
        <f>IF(MonthlyData[[#This Row],[Measure ID]]="","",IFERROR(IF(INDEX(MeasureDictionary[Target],MATCH(MonthlyData[[#This Row],[Measure ID]],MeasureDictionary[ID],0))="","",INDEX(MeasureDictionary[Target],MATCH(MonthlyData[[#This Row],[Measure ID]],MeasureDictionary[ID],0))),""))</f>
        <v/>
      </c>
      <c r="F162" s="34" t="str">
        <f>IF(MonthlyData[[#This Row],[Measure ID]]="","",IFERROR(IF(INDEX(MeasureDictionary[Better is],MATCH(MonthlyData[[#This Row],[Measure ID]],MeasureDictionary[ID],0))="","",INDEX(MeasureDictionary[Better is],MATCH(MonthlyData[[#This Row],[Measure ID]],MeasureDictionary[ID],0))),""))</f>
        <v/>
      </c>
      <c r="G162" s="36" t="str">
        <f>IF(MonthlyData[[#This Row],[Measure ID]]="","",IFERROR(IF(INDEX(MeasureDictionary[At-risk band],MATCH(MonthlyData[[#This Row],[Measure ID]],MeasureDictionary[ID],0))="",DefaultBand,INDEX(MeasureDictionary[At-risk band],MATCH(MonthlyData[[#This Row],[Measure ID]],MeasureDictionary[ID],0))),""))</f>
        <v/>
      </c>
      <c r="H162" s="28" t="str">
        <f>IF(AND(ISNUMBER(MonthlyData[[#This Row],[Value]]),ISNUMBER(MonthlyData[[#This Row],[Target]])),IF(MonthlyData[[#This Row],[Target]]=0,"",(MonthlyData[[#This Row],[Value]]-MonthlyData[[#This Row],[Target]])/MonthlyData[[#This Row],[Target]]),"")</f>
        <v/>
      </c>
      <c r="I16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6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63" spans="1:10" ht="18" customHeight="1" x14ac:dyDescent="0.25">
      <c r="A163" s="30"/>
      <c r="B163" s="32"/>
      <c r="C163" s="24"/>
      <c r="D163" s="22" t="str">
        <f>IF(MonthlyData[[#This Row],[Measure ID]]="","",IFERROR(INDEX(MeasureDictionary[Measure],MATCH(MonthlyData[[#This Row],[Measure ID]],MeasureDictionary[ID],0)),""))</f>
        <v/>
      </c>
      <c r="E163" s="26" t="str">
        <f>IF(MonthlyData[[#This Row],[Measure ID]]="","",IFERROR(IF(INDEX(MeasureDictionary[Target],MATCH(MonthlyData[[#This Row],[Measure ID]],MeasureDictionary[ID],0))="","",INDEX(MeasureDictionary[Target],MATCH(MonthlyData[[#This Row],[Measure ID]],MeasureDictionary[ID],0))),""))</f>
        <v/>
      </c>
      <c r="F163" s="34" t="str">
        <f>IF(MonthlyData[[#This Row],[Measure ID]]="","",IFERROR(IF(INDEX(MeasureDictionary[Better is],MATCH(MonthlyData[[#This Row],[Measure ID]],MeasureDictionary[ID],0))="","",INDEX(MeasureDictionary[Better is],MATCH(MonthlyData[[#This Row],[Measure ID]],MeasureDictionary[ID],0))),""))</f>
        <v/>
      </c>
      <c r="G163" s="36" t="str">
        <f>IF(MonthlyData[[#This Row],[Measure ID]]="","",IFERROR(IF(INDEX(MeasureDictionary[At-risk band],MATCH(MonthlyData[[#This Row],[Measure ID]],MeasureDictionary[ID],0))="",DefaultBand,INDEX(MeasureDictionary[At-risk band],MATCH(MonthlyData[[#This Row],[Measure ID]],MeasureDictionary[ID],0))),""))</f>
        <v/>
      </c>
      <c r="H163" s="28" t="str">
        <f>IF(AND(ISNUMBER(MonthlyData[[#This Row],[Value]]),ISNUMBER(MonthlyData[[#This Row],[Target]])),IF(MonthlyData[[#This Row],[Target]]=0,"",(MonthlyData[[#This Row],[Value]]-MonthlyData[[#This Row],[Target]])/MonthlyData[[#This Row],[Target]]),"")</f>
        <v/>
      </c>
      <c r="I16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6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64" spans="1:10" ht="18" customHeight="1" x14ac:dyDescent="0.25">
      <c r="A164" s="30"/>
      <c r="B164" s="32"/>
      <c r="C164" s="24"/>
      <c r="D164" s="22" t="str">
        <f>IF(MonthlyData[[#This Row],[Measure ID]]="","",IFERROR(INDEX(MeasureDictionary[Measure],MATCH(MonthlyData[[#This Row],[Measure ID]],MeasureDictionary[ID],0)),""))</f>
        <v/>
      </c>
      <c r="E164" s="26" t="str">
        <f>IF(MonthlyData[[#This Row],[Measure ID]]="","",IFERROR(IF(INDEX(MeasureDictionary[Target],MATCH(MonthlyData[[#This Row],[Measure ID]],MeasureDictionary[ID],0))="","",INDEX(MeasureDictionary[Target],MATCH(MonthlyData[[#This Row],[Measure ID]],MeasureDictionary[ID],0))),""))</f>
        <v/>
      </c>
      <c r="F164" s="34" t="str">
        <f>IF(MonthlyData[[#This Row],[Measure ID]]="","",IFERROR(IF(INDEX(MeasureDictionary[Better is],MATCH(MonthlyData[[#This Row],[Measure ID]],MeasureDictionary[ID],0))="","",INDEX(MeasureDictionary[Better is],MATCH(MonthlyData[[#This Row],[Measure ID]],MeasureDictionary[ID],0))),""))</f>
        <v/>
      </c>
      <c r="G164" s="36" t="str">
        <f>IF(MonthlyData[[#This Row],[Measure ID]]="","",IFERROR(IF(INDEX(MeasureDictionary[At-risk band],MATCH(MonthlyData[[#This Row],[Measure ID]],MeasureDictionary[ID],0))="",DefaultBand,INDEX(MeasureDictionary[At-risk band],MATCH(MonthlyData[[#This Row],[Measure ID]],MeasureDictionary[ID],0))),""))</f>
        <v/>
      </c>
      <c r="H164" s="28" t="str">
        <f>IF(AND(ISNUMBER(MonthlyData[[#This Row],[Value]]),ISNUMBER(MonthlyData[[#This Row],[Target]])),IF(MonthlyData[[#This Row],[Target]]=0,"",(MonthlyData[[#This Row],[Value]]-MonthlyData[[#This Row],[Target]])/MonthlyData[[#This Row],[Target]]),"")</f>
        <v/>
      </c>
      <c r="I16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6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65" spans="1:10" ht="18" customHeight="1" x14ac:dyDescent="0.25">
      <c r="A165" s="30"/>
      <c r="B165" s="32"/>
      <c r="C165" s="24"/>
      <c r="D165" s="22" t="str">
        <f>IF(MonthlyData[[#This Row],[Measure ID]]="","",IFERROR(INDEX(MeasureDictionary[Measure],MATCH(MonthlyData[[#This Row],[Measure ID]],MeasureDictionary[ID],0)),""))</f>
        <v/>
      </c>
      <c r="E165" s="26" t="str">
        <f>IF(MonthlyData[[#This Row],[Measure ID]]="","",IFERROR(IF(INDEX(MeasureDictionary[Target],MATCH(MonthlyData[[#This Row],[Measure ID]],MeasureDictionary[ID],0))="","",INDEX(MeasureDictionary[Target],MATCH(MonthlyData[[#This Row],[Measure ID]],MeasureDictionary[ID],0))),""))</f>
        <v/>
      </c>
      <c r="F165" s="34" t="str">
        <f>IF(MonthlyData[[#This Row],[Measure ID]]="","",IFERROR(IF(INDEX(MeasureDictionary[Better is],MATCH(MonthlyData[[#This Row],[Measure ID]],MeasureDictionary[ID],0))="","",INDEX(MeasureDictionary[Better is],MATCH(MonthlyData[[#This Row],[Measure ID]],MeasureDictionary[ID],0))),""))</f>
        <v/>
      </c>
      <c r="G165" s="36" t="str">
        <f>IF(MonthlyData[[#This Row],[Measure ID]]="","",IFERROR(IF(INDEX(MeasureDictionary[At-risk band],MATCH(MonthlyData[[#This Row],[Measure ID]],MeasureDictionary[ID],0))="",DefaultBand,INDEX(MeasureDictionary[At-risk band],MATCH(MonthlyData[[#This Row],[Measure ID]],MeasureDictionary[ID],0))),""))</f>
        <v/>
      </c>
      <c r="H165" s="28" t="str">
        <f>IF(AND(ISNUMBER(MonthlyData[[#This Row],[Value]]),ISNUMBER(MonthlyData[[#This Row],[Target]])),IF(MonthlyData[[#This Row],[Target]]=0,"",(MonthlyData[[#This Row],[Value]]-MonthlyData[[#This Row],[Target]])/MonthlyData[[#This Row],[Target]]),"")</f>
        <v/>
      </c>
      <c r="I16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6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66" spans="1:10" ht="18" customHeight="1" x14ac:dyDescent="0.25">
      <c r="A166" s="30"/>
      <c r="B166" s="32"/>
      <c r="C166" s="24"/>
      <c r="D166" s="22" t="str">
        <f>IF(MonthlyData[[#This Row],[Measure ID]]="","",IFERROR(INDEX(MeasureDictionary[Measure],MATCH(MonthlyData[[#This Row],[Measure ID]],MeasureDictionary[ID],0)),""))</f>
        <v/>
      </c>
      <c r="E166" s="26" t="str">
        <f>IF(MonthlyData[[#This Row],[Measure ID]]="","",IFERROR(IF(INDEX(MeasureDictionary[Target],MATCH(MonthlyData[[#This Row],[Measure ID]],MeasureDictionary[ID],0))="","",INDEX(MeasureDictionary[Target],MATCH(MonthlyData[[#This Row],[Measure ID]],MeasureDictionary[ID],0))),""))</f>
        <v/>
      </c>
      <c r="F166" s="34" t="str">
        <f>IF(MonthlyData[[#This Row],[Measure ID]]="","",IFERROR(IF(INDEX(MeasureDictionary[Better is],MATCH(MonthlyData[[#This Row],[Measure ID]],MeasureDictionary[ID],0))="","",INDEX(MeasureDictionary[Better is],MATCH(MonthlyData[[#This Row],[Measure ID]],MeasureDictionary[ID],0))),""))</f>
        <v/>
      </c>
      <c r="G166" s="36" t="str">
        <f>IF(MonthlyData[[#This Row],[Measure ID]]="","",IFERROR(IF(INDEX(MeasureDictionary[At-risk band],MATCH(MonthlyData[[#This Row],[Measure ID]],MeasureDictionary[ID],0))="",DefaultBand,INDEX(MeasureDictionary[At-risk band],MATCH(MonthlyData[[#This Row],[Measure ID]],MeasureDictionary[ID],0))),""))</f>
        <v/>
      </c>
      <c r="H166" s="28" t="str">
        <f>IF(AND(ISNUMBER(MonthlyData[[#This Row],[Value]]),ISNUMBER(MonthlyData[[#This Row],[Target]])),IF(MonthlyData[[#This Row],[Target]]=0,"",(MonthlyData[[#This Row],[Value]]-MonthlyData[[#This Row],[Target]])/MonthlyData[[#This Row],[Target]]),"")</f>
        <v/>
      </c>
      <c r="I16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6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67" spans="1:10" ht="18" customHeight="1" x14ac:dyDescent="0.25">
      <c r="A167" s="30"/>
      <c r="B167" s="32"/>
      <c r="C167" s="24"/>
      <c r="D167" s="22" t="str">
        <f>IF(MonthlyData[[#This Row],[Measure ID]]="","",IFERROR(INDEX(MeasureDictionary[Measure],MATCH(MonthlyData[[#This Row],[Measure ID]],MeasureDictionary[ID],0)),""))</f>
        <v/>
      </c>
      <c r="E167" s="26" t="str">
        <f>IF(MonthlyData[[#This Row],[Measure ID]]="","",IFERROR(IF(INDEX(MeasureDictionary[Target],MATCH(MonthlyData[[#This Row],[Measure ID]],MeasureDictionary[ID],0))="","",INDEX(MeasureDictionary[Target],MATCH(MonthlyData[[#This Row],[Measure ID]],MeasureDictionary[ID],0))),""))</f>
        <v/>
      </c>
      <c r="F167" s="34" t="str">
        <f>IF(MonthlyData[[#This Row],[Measure ID]]="","",IFERROR(IF(INDEX(MeasureDictionary[Better is],MATCH(MonthlyData[[#This Row],[Measure ID]],MeasureDictionary[ID],0))="","",INDEX(MeasureDictionary[Better is],MATCH(MonthlyData[[#This Row],[Measure ID]],MeasureDictionary[ID],0))),""))</f>
        <v/>
      </c>
      <c r="G167" s="36" t="str">
        <f>IF(MonthlyData[[#This Row],[Measure ID]]="","",IFERROR(IF(INDEX(MeasureDictionary[At-risk band],MATCH(MonthlyData[[#This Row],[Measure ID]],MeasureDictionary[ID],0))="",DefaultBand,INDEX(MeasureDictionary[At-risk band],MATCH(MonthlyData[[#This Row],[Measure ID]],MeasureDictionary[ID],0))),""))</f>
        <v/>
      </c>
      <c r="H167" s="28" t="str">
        <f>IF(AND(ISNUMBER(MonthlyData[[#This Row],[Value]]),ISNUMBER(MonthlyData[[#This Row],[Target]])),IF(MonthlyData[[#This Row],[Target]]=0,"",(MonthlyData[[#This Row],[Value]]-MonthlyData[[#This Row],[Target]])/MonthlyData[[#This Row],[Target]]),"")</f>
        <v/>
      </c>
      <c r="I16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6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68" spans="1:10" ht="18" customHeight="1" x14ac:dyDescent="0.25">
      <c r="A168" s="30"/>
      <c r="B168" s="32"/>
      <c r="C168" s="24"/>
      <c r="D168" s="22" t="str">
        <f>IF(MonthlyData[[#This Row],[Measure ID]]="","",IFERROR(INDEX(MeasureDictionary[Measure],MATCH(MonthlyData[[#This Row],[Measure ID]],MeasureDictionary[ID],0)),""))</f>
        <v/>
      </c>
      <c r="E168" s="26" t="str">
        <f>IF(MonthlyData[[#This Row],[Measure ID]]="","",IFERROR(IF(INDEX(MeasureDictionary[Target],MATCH(MonthlyData[[#This Row],[Measure ID]],MeasureDictionary[ID],0))="","",INDEX(MeasureDictionary[Target],MATCH(MonthlyData[[#This Row],[Measure ID]],MeasureDictionary[ID],0))),""))</f>
        <v/>
      </c>
      <c r="F168" s="34" t="str">
        <f>IF(MonthlyData[[#This Row],[Measure ID]]="","",IFERROR(IF(INDEX(MeasureDictionary[Better is],MATCH(MonthlyData[[#This Row],[Measure ID]],MeasureDictionary[ID],0))="","",INDEX(MeasureDictionary[Better is],MATCH(MonthlyData[[#This Row],[Measure ID]],MeasureDictionary[ID],0))),""))</f>
        <v/>
      </c>
      <c r="G168" s="36" t="str">
        <f>IF(MonthlyData[[#This Row],[Measure ID]]="","",IFERROR(IF(INDEX(MeasureDictionary[At-risk band],MATCH(MonthlyData[[#This Row],[Measure ID]],MeasureDictionary[ID],0))="",DefaultBand,INDEX(MeasureDictionary[At-risk band],MATCH(MonthlyData[[#This Row],[Measure ID]],MeasureDictionary[ID],0))),""))</f>
        <v/>
      </c>
      <c r="H168" s="28" t="str">
        <f>IF(AND(ISNUMBER(MonthlyData[[#This Row],[Value]]),ISNUMBER(MonthlyData[[#This Row],[Target]])),IF(MonthlyData[[#This Row],[Target]]=0,"",(MonthlyData[[#This Row],[Value]]-MonthlyData[[#This Row],[Target]])/MonthlyData[[#This Row],[Target]]),"")</f>
        <v/>
      </c>
      <c r="I16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6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69" spans="1:10" ht="18" customHeight="1" x14ac:dyDescent="0.25">
      <c r="A169" s="30"/>
      <c r="B169" s="32"/>
      <c r="C169" s="24"/>
      <c r="D169" s="22" t="str">
        <f>IF(MonthlyData[[#This Row],[Measure ID]]="","",IFERROR(INDEX(MeasureDictionary[Measure],MATCH(MonthlyData[[#This Row],[Measure ID]],MeasureDictionary[ID],0)),""))</f>
        <v/>
      </c>
      <c r="E169" s="26" t="str">
        <f>IF(MonthlyData[[#This Row],[Measure ID]]="","",IFERROR(IF(INDEX(MeasureDictionary[Target],MATCH(MonthlyData[[#This Row],[Measure ID]],MeasureDictionary[ID],0))="","",INDEX(MeasureDictionary[Target],MATCH(MonthlyData[[#This Row],[Measure ID]],MeasureDictionary[ID],0))),""))</f>
        <v/>
      </c>
      <c r="F169" s="34" t="str">
        <f>IF(MonthlyData[[#This Row],[Measure ID]]="","",IFERROR(IF(INDEX(MeasureDictionary[Better is],MATCH(MonthlyData[[#This Row],[Measure ID]],MeasureDictionary[ID],0))="","",INDEX(MeasureDictionary[Better is],MATCH(MonthlyData[[#This Row],[Measure ID]],MeasureDictionary[ID],0))),""))</f>
        <v/>
      </c>
      <c r="G169" s="36" t="str">
        <f>IF(MonthlyData[[#This Row],[Measure ID]]="","",IFERROR(IF(INDEX(MeasureDictionary[At-risk band],MATCH(MonthlyData[[#This Row],[Measure ID]],MeasureDictionary[ID],0))="",DefaultBand,INDEX(MeasureDictionary[At-risk band],MATCH(MonthlyData[[#This Row],[Measure ID]],MeasureDictionary[ID],0))),""))</f>
        <v/>
      </c>
      <c r="H169" s="28" t="str">
        <f>IF(AND(ISNUMBER(MonthlyData[[#This Row],[Value]]),ISNUMBER(MonthlyData[[#This Row],[Target]])),IF(MonthlyData[[#This Row],[Target]]=0,"",(MonthlyData[[#This Row],[Value]]-MonthlyData[[#This Row],[Target]])/MonthlyData[[#This Row],[Target]]),"")</f>
        <v/>
      </c>
      <c r="I16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6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70" spans="1:10" ht="18" customHeight="1" x14ac:dyDescent="0.25">
      <c r="A170" s="30"/>
      <c r="B170" s="32"/>
      <c r="C170" s="24"/>
      <c r="D170" s="22" t="str">
        <f>IF(MonthlyData[[#This Row],[Measure ID]]="","",IFERROR(INDEX(MeasureDictionary[Measure],MATCH(MonthlyData[[#This Row],[Measure ID]],MeasureDictionary[ID],0)),""))</f>
        <v/>
      </c>
      <c r="E170" s="26" t="str">
        <f>IF(MonthlyData[[#This Row],[Measure ID]]="","",IFERROR(IF(INDEX(MeasureDictionary[Target],MATCH(MonthlyData[[#This Row],[Measure ID]],MeasureDictionary[ID],0))="","",INDEX(MeasureDictionary[Target],MATCH(MonthlyData[[#This Row],[Measure ID]],MeasureDictionary[ID],0))),""))</f>
        <v/>
      </c>
      <c r="F170" s="34" t="str">
        <f>IF(MonthlyData[[#This Row],[Measure ID]]="","",IFERROR(IF(INDEX(MeasureDictionary[Better is],MATCH(MonthlyData[[#This Row],[Measure ID]],MeasureDictionary[ID],0))="","",INDEX(MeasureDictionary[Better is],MATCH(MonthlyData[[#This Row],[Measure ID]],MeasureDictionary[ID],0))),""))</f>
        <v/>
      </c>
      <c r="G170" s="36" t="str">
        <f>IF(MonthlyData[[#This Row],[Measure ID]]="","",IFERROR(IF(INDEX(MeasureDictionary[At-risk band],MATCH(MonthlyData[[#This Row],[Measure ID]],MeasureDictionary[ID],0))="",DefaultBand,INDEX(MeasureDictionary[At-risk band],MATCH(MonthlyData[[#This Row],[Measure ID]],MeasureDictionary[ID],0))),""))</f>
        <v/>
      </c>
      <c r="H170" s="28" t="str">
        <f>IF(AND(ISNUMBER(MonthlyData[[#This Row],[Value]]),ISNUMBER(MonthlyData[[#This Row],[Target]])),IF(MonthlyData[[#This Row],[Target]]=0,"",(MonthlyData[[#This Row],[Value]]-MonthlyData[[#This Row],[Target]])/MonthlyData[[#This Row],[Target]]),"")</f>
        <v/>
      </c>
      <c r="I17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7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71" spans="1:10" ht="18" customHeight="1" x14ac:dyDescent="0.25">
      <c r="A171" s="30"/>
      <c r="B171" s="32"/>
      <c r="C171" s="24"/>
      <c r="D171" s="22" t="str">
        <f>IF(MonthlyData[[#This Row],[Measure ID]]="","",IFERROR(INDEX(MeasureDictionary[Measure],MATCH(MonthlyData[[#This Row],[Measure ID]],MeasureDictionary[ID],0)),""))</f>
        <v/>
      </c>
      <c r="E171" s="26" t="str">
        <f>IF(MonthlyData[[#This Row],[Measure ID]]="","",IFERROR(IF(INDEX(MeasureDictionary[Target],MATCH(MonthlyData[[#This Row],[Measure ID]],MeasureDictionary[ID],0))="","",INDEX(MeasureDictionary[Target],MATCH(MonthlyData[[#This Row],[Measure ID]],MeasureDictionary[ID],0))),""))</f>
        <v/>
      </c>
      <c r="F171" s="34" t="str">
        <f>IF(MonthlyData[[#This Row],[Measure ID]]="","",IFERROR(IF(INDEX(MeasureDictionary[Better is],MATCH(MonthlyData[[#This Row],[Measure ID]],MeasureDictionary[ID],0))="","",INDEX(MeasureDictionary[Better is],MATCH(MonthlyData[[#This Row],[Measure ID]],MeasureDictionary[ID],0))),""))</f>
        <v/>
      </c>
      <c r="G171" s="36" t="str">
        <f>IF(MonthlyData[[#This Row],[Measure ID]]="","",IFERROR(IF(INDEX(MeasureDictionary[At-risk band],MATCH(MonthlyData[[#This Row],[Measure ID]],MeasureDictionary[ID],0))="",DefaultBand,INDEX(MeasureDictionary[At-risk band],MATCH(MonthlyData[[#This Row],[Measure ID]],MeasureDictionary[ID],0))),""))</f>
        <v/>
      </c>
      <c r="H171" s="28" t="str">
        <f>IF(AND(ISNUMBER(MonthlyData[[#This Row],[Value]]),ISNUMBER(MonthlyData[[#This Row],[Target]])),IF(MonthlyData[[#This Row],[Target]]=0,"",(MonthlyData[[#This Row],[Value]]-MonthlyData[[#This Row],[Target]])/MonthlyData[[#This Row],[Target]]),"")</f>
        <v/>
      </c>
      <c r="I17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7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72" spans="1:10" ht="18" customHeight="1" x14ac:dyDescent="0.25">
      <c r="A172" s="30"/>
      <c r="B172" s="32"/>
      <c r="C172" s="24"/>
      <c r="D172" s="22" t="str">
        <f>IF(MonthlyData[[#This Row],[Measure ID]]="","",IFERROR(INDEX(MeasureDictionary[Measure],MATCH(MonthlyData[[#This Row],[Measure ID]],MeasureDictionary[ID],0)),""))</f>
        <v/>
      </c>
      <c r="E172" s="26" t="str">
        <f>IF(MonthlyData[[#This Row],[Measure ID]]="","",IFERROR(IF(INDEX(MeasureDictionary[Target],MATCH(MonthlyData[[#This Row],[Measure ID]],MeasureDictionary[ID],0))="","",INDEX(MeasureDictionary[Target],MATCH(MonthlyData[[#This Row],[Measure ID]],MeasureDictionary[ID],0))),""))</f>
        <v/>
      </c>
      <c r="F172" s="34" t="str">
        <f>IF(MonthlyData[[#This Row],[Measure ID]]="","",IFERROR(IF(INDEX(MeasureDictionary[Better is],MATCH(MonthlyData[[#This Row],[Measure ID]],MeasureDictionary[ID],0))="","",INDEX(MeasureDictionary[Better is],MATCH(MonthlyData[[#This Row],[Measure ID]],MeasureDictionary[ID],0))),""))</f>
        <v/>
      </c>
      <c r="G172" s="36" t="str">
        <f>IF(MonthlyData[[#This Row],[Measure ID]]="","",IFERROR(IF(INDEX(MeasureDictionary[At-risk band],MATCH(MonthlyData[[#This Row],[Measure ID]],MeasureDictionary[ID],0))="",DefaultBand,INDEX(MeasureDictionary[At-risk band],MATCH(MonthlyData[[#This Row],[Measure ID]],MeasureDictionary[ID],0))),""))</f>
        <v/>
      </c>
      <c r="H172" s="28" t="str">
        <f>IF(AND(ISNUMBER(MonthlyData[[#This Row],[Value]]),ISNUMBER(MonthlyData[[#This Row],[Target]])),IF(MonthlyData[[#This Row],[Target]]=0,"",(MonthlyData[[#This Row],[Value]]-MonthlyData[[#This Row],[Target]])/MonthlyData[[#This Row],[Target]]),"")</f>
        <v/>
      </c>
      <c r="I17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7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73" spans="1:10" ht="18" customHeight="1" x14ac:dyDescent="0.25">
      <c r="A173" s="30"/>
      <c r="B173" s="32"/>
      <c r="C173" s="24"/>
      <c r="D173" s="22" t="str">
        <f>IF(MonthlyData[[#This Row],[Measure ID]]="","",IFERROR(INDEX(MeasureDictionary[Measure],MATCH(MonthlyData[[#This Row],[Measure ID]],MeasureDictionary[ID],0)),""))</f>
        <v/>
      </c>
      <c r="E173" s="26" t="str">
        <f>IF(MonthlyData[[#This Row],[Measure ID]]="","",IFERROR(IF(INDEX(MeasureDictionary[Target],MATCH(MonthlyData[[#This Row],[Measure ID]],MeasureDictionary[ID],0))="","",INDEX(MeasureDictionary[Target],MATCH(MonthlyData[[#This Row],[Measure ID]],MeasureDictionary[ID],0))),""))</f>
        <v/>
      </c>
      <c r="F173" s="34" t="str">
        <f>IF(MonthlyData[[#This Row],[Measure ID]]="","",IFERROR(IF(INDEX(MeasureDictionary[Better is],MATCH(MonthlyData[[#This Row],[Measure ID]],MeasureDictionary[ID],0))="","",INDEX(MeasureDictionary[Better is],MATCH(MonthlyData[[#This Row],[Measure ID]],MeasureDictionary[ID],0))),""))</f>
        <v/>
      </c>
      <c r="G173" s="36" t="str">
        <f>IF(MonthlyData[[#This Row],[Measure ID]]="","",IFERROR(IF(INDEX(MeasureDictionary[At-risk band],MATCH(MonthlyData[[#This Row],[Measure ID]],MeasureDictionary[ID],0))="",DefaultBand,INDEX(MeasureDictionary[At-risk band],MATCH(MonthlyData[[#This Row],[Measure ID]],MeasureDictionary[ID],0))),""))</f>
        <v/>
      </c>
      <c r="H173" s="28" t="str">
        <f>IF(AND(ISNUMBER(MonthlyData[[#This Row],[Value]]),ISNUMBER(MonthlyData[[#This Row],[Target]])),IF(MonthlyData[[#This Row],[Target]]=0,"",(MonthlyData[[#This Row],[Value]]-MonthlyData[[#This Row],[Target]])/MonthlyData[[#This Row],[Target]]),"")</f>
        <v/>
      </c>
      <c r="I17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7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74" spans="1:10" ht="18" customHeight="1" x14ac:dyDescent="0.25">
      <c r="A174" s="30"/>
      <c r="B174" s="32"/>
      <c r="C174" s="24"/>
      <c r="D174" s="22" t="str">
        <f>IF(MonthlyData[[#This Row],[Measure ID]]="","",IFERROR(INDEX(MeasureDictionary[Measure],MATCH(MonthlyData[[#This Row],[Measure ID]],MeasureDictionary[ID],0)),""))</f>
        <v/>
      </c>
      <c r="E174" s="26" t="str">
        <f>IF(MonthlyData[[#This Row],[Measure ID]]="","",IFERROR(IF(INDEX(MeasureDictionary[Target],MATCH(MonthlyData[[#This Row],[Measure ID]],MeasureDictionary[ID],0))="","",INDEX(MeasureDictionary[Target],MATCH(MonthlyData[[#This Row],[Measure ID]],MeasureDictionary[ID],0))),""))</f>
        <v/>
      </c>
      <c r="F174" s="34" t="str">
        <f>IF(MonthlyData[[#This Row],[Measure ID]]="","",IFERROR(IF(INDEX(MeasureDictionary[Better is],MATCH(MonthlyData[[#This Row],[Measure ID]],MeasureDictionary[ID],0))="","",INDEX(MeasureDictionary[Better is],MATCH(MonthlyData[[#This Row],[Measure ID]],MeasureDictionary[ID],0))),""))</f>
        <v/>
      </c>
      <c r="G174" s="36" t="str">
        <f>IF(MonthlyData[[#This Row],[Measure ID]]="","",IFERROR(IF(INDEX(MeasureDictionary[At-risk band],MATCH(MonthlyData[[#This Row],[Measure ID]],MeasureDictionary[ID],0))="",DefaultBand,INDEX(MeasureDictionary[At-risk band],MATCH(MonthlyData[[#This Row],[Measure ID]],MeasureDictionary[ID],0))),""))</f>
        <v/>
      </c>
      <c r="H174" s="28" t="str">
        <f>IF(AND(ISNUMBER(MonthlyData[[#This Row],[Value]]),ISNUMBER(MonthlyData[[#This Row],[Target]])),IF(MonthlyData[[#This Row],[Target]]=0,"",(MonthlyData[[#This Row],[Value]]-MonthlyData[[#This Row],[Target]])/MonthlyData[[#This Row],[Target]]),"")</f>
        <v/>
      </c>
      <c r="I17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7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75" spans="1:10" ht="18" customHeight="1" x14ac:dyDescent="0.25">
      <c r="A175" s="30"/>
      <c r="B175" s="32"/>
      <c r="C175" s="24"/>
      <c r="D175" s="22" t="str">
        <f>IF(MonthlyData[[#This Row],[Measure ID]]="","",IFERROR(INDEX(MeasureDictionary[Measure],MATCH(MonthlyData[[#This Row],[Measure ID]],MeasureDictionary[ID],0)),""))</f>
        <v/>
      </c>
      <c r="E175" s="26" t="str">
        <f>IF(MonthlyData[[#This Row],[Measure ID]]="","",IFERROR(IF(INDEX(MeasureDictionary[Target],MATCH(MonthlyData[[#This Row],[Measure ID]],MeasureDictionary[ID],0))="","",INDEX(MeasureDictionary[Target],MATCH(MonthlyData[[#This Row],[Measure ID]],MeasureDictionary[ID],0))),""))</f>
        <v/>
      </c>
      <c r="F175" s="34" t="str">
        <f>IF(MonthlyData[[#This Row],[Measure ID]]="","",IFERROR(IF(INDEX(MeasureDictionary[Better is],MATCH(MonthlyData[[#This Row],[Measure ID]],MeasureDictionary[ID],0))="","",INDEX(MeasureDictionary[Better is],MATCH(MonthlyData[[#This Row],[Measure ID]],MeasureDictionary[ID],0))),""))</f>
        <v/>
      </c>
      <c r="G175" s="36" t="str">
        <f>IF(MonthlyData[[#This Row],[Measure ID]]="","",IFERROR(IF(INDEX(MeasureDictionary[At-risk band],MATCH(MonthlyData[[#This Row],[Measure ID]],MeasureDictionary[ID],0))="",DefaultBand,INDEX(MeasureDictionary[At-risk band],MATCH(MonthlyData[[#This Row],[Measure ID]],MeasureDictionary[ID],0))),""))</f>
        <v/>
      </c>
      <c r="H175" s="28" t="str">
        <f>IF(AND(ISNUMBER(MonthlyData[[#This Row],[Value]]),ISNUMBER(MonthlyData[[#This Row],[Target]])),IF(MonthlyData[[#This Row],[Target]]=0,"",(MonthlyData[[#This Row],[Value]]-MonthlyData[[#This Row],[Target]])/MonthlyData[[#This Row],[Target]]),"")</f>
        <v/>
      </c>
      <c r="I17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7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76" spans="1:10" ht="18" customHeight="1" x14ac:dyDescent="0.25">
      <c r="A176" s="30"/>
      <c r="B176" s="32"/>
      <c r="C176" s="24"/>
      <c r="D176" s="22" t="str">
        <f>IF(MonthlyData[[#This Row],[Measure ID]]="","",IFERROR(INDEX(MeasureDictionary[Measure],MATCH(MonthlyData[[#This Row],[Measure ID]],MeasureDictionary[ID],0)),""))</f>
        <v/>
      </c>
      <c r="E176" s="26" t="str">
        <f>IF(MonthlyData[[#This Row],[Measure ID]]="","",IFERROR(IF(INDEX(MeasureDictionary[Target],MATCH(MonthlyData[[#This Row],[Measure ID]],MeasureDictionary[ID],0))="","",INDEX(MeasureDictionary[Target],MATCH(MonthlyData[[#This Row],[Measure ID]],MeasureDictionary[ID],0))),""))</f>
        <v/>
      </c>
      <c r="F176" s="34" t="str">
        <f>IF(MonthlyData[[#This Row],[Measure ID]]="","",IFERROR(IF(INDEX(MeasureDictionary[Better is],MATCH(MonthlyData[[#This Row],[Measure ID]],MeasureDictionary[ID],0))="","",INDEX(MeasureDictionary[Better is],MATCH(MonthlyData[[#This Row],[Measure ID]],MeasureDictionary[ID],0))),""))</f>
        <v/>
      </c>
      <c r="G176" s="36" t="str">
        <f>IF(MonthlyData[[#This Row],[Measure ID]]="","",IFERROR(IF(INDEX(MeasureDictionary[At-risk band],MATCH(MonthlyData[[#This Row],[Measure ID]],MeasureDictionary[ID],0))="",DefaultBand,INDEX(MeasureDictionary[At-risk band],MATCH(MonthlyData[[#This Row],[Measure ID]],MeasureDictionary[ID],0))),""))</f>
        <v/>
      </c>
      <c r="H176" s="28" t="str">
        <f>IF(AND(ISNUMBER(MonthlyData[[#This Row],[Value]]),ISNUMBER(MonthlyData[[#This Row],[Target]])),IF(MonthlyData[[#This Row],[Target]]=0,"",(MonthlyData[[#This Row],[Value]]-MonthlyData[[#This Row],[Target]])/MonthlyData[[#This Row],[Target]]),"")</f>
        <v/>
      </c>
      <c r="I17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7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77" spans="1:10" ht="18" customHeight="1" x14ac:dyDescent="0.25">
      <c r="A177" s="30"/>
      <c r="B177" s="32"/>
      <c r="C177" s="24"/>
      <c r="D177" s="22" t="str">
        <f>IF(MonthlyData[[#This Row],[Measure ID]]="","",IFERROR(INDEX(MeasureDictionary[Measure],MATCH(MonthlyData[[#This Row],[Measure ID]],MeasureDictionary[ID],0)),""))</f>
        <v/>
      </c>
      <c r="E177" s="26" t="str">
        <f>IF(MonthlyData[[#This Row],[Measure ID]]="","",IFERROR(IF(INDEX(MeasureDictionary[Target],MATCH(MonthlyData[[#This Row],[Measure ID]],MeasureDictionary[ID],0))="","",INDEX(MeasureDictionary[Target],MATCH(MonthlyData[[#This Row],[Measure ID]],MeasureDictionary[ID],0))),""))</f>
        <v/>
      </c>
      <c r="F177" s="34" t="str">
        <f>IF(MonthlyData[[#This Row],[Measure ID]]="","",IFERROR(IF(INDEX(MeasureDictionary[Better is],MATCH(MonthlyData[[#This Row],[Measure ID]],MeasureDictionary[ID],0))="","",INDEX(MeasureDictionary[Better is],MATCH(MonthlyData[[#This Row],[Measure ID]],MeasureDictionary[ID],0))),""))</f>
        <v/>
      </c>
      <c r="G177" s="36" t="str">
        <f>IF(MonthlyData[[#This Row],[Measure ID]]="","",IFERROR(IF(INDEX(MeasureDictionary[At-risk band],MATCH(MonthlyData[[#This Row],[Measure ID]],MeasureDictionary[ID],0))="",DefaultBand,INDEX(MeasureDictionary[At-risk band],MATCH(MonthlyData[[#This Row],[Measure ID]],MeasureDictionary[ID],0))),""))</f>
        <v/>
      </c>
      <c r="H177" s="28" t="str">
        <f>IF(AND(ISNUMBER(MonthlyData[[#This Row],[Value]]),ISNUMBER(MonthlyData[[#This Row],[Target]])),IF(MonthlyData[[#This Row],[Target]]=0,"",(MonthlyData[[#This Row],[Value]]-MonthlyData[[#This Row],[Target]])/MonthlyData[[#This Row],[Target]]),"")</f>
        <v/>
      </c>
      <c r="I17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7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78" spans="1:10" ht="18" customHeight="1" x14ac:dyDescent="0.25">
      <c r="A178" s="30"/>
      <c r="B178" s="32"/>
      <c r="C178" s="24"/>
      <c r="D178" s="22" t="str">
        <f>IF(MonthlyData[[#This Row],[Measure ID]]="","",IFERROR(INDEX(MeasureDictionary[Measure],MATCH(MonthlyData[[#This Row],[Measure ID]],MeasureDictionary[ID],0)),""))</f>
        <v/>
      </c>
      <c r="E178" s="26" t="str">
        <f>IF(MonthlyData[[#This Row],[Measure ID]]="","",IFERROR(IF(INDEX(MeasureDictionary[Target],MATCH(MonthlyData[[#This Row],[Measure ID]],MeasureDictionary[ID],0))="","",INDEX(MeasureDictionary[Target],MATCH(MonthlyData[[#This Row],[Measure ID]],MeasureDictionary[ID],0))),""))</f>
        <v/>
      </c>
      <c r="F178" s="34" t="str">
        <f>IF(MonthlyData[[#This Row],[Measure ID]]="","",IFERROR(IF(INDEX(MeasureDictionary[Better is],MATCH(MonthlyData[[#This Row],[Measure ID]],MeasureDictionary[ID],0))="","",INDEX(MeasureDictionary[Better is],MATCH(MonthlyData[[#This Row],[Measure ID]],MeasureDictionary[ID],0))),""))</f>
        <v/>
      </c>
      <c r="G178" s="36" t="str">
        <f>IF(MonthlyData[[#This Row],[Measure ID]]="","",IFERROR(IF(INDEX(MeasureDictionary[At-risk band],MATCH(MonthlyData[[#This Row],[Measure ID]],MeasureDictionary[ID],0))="",DefaultBand,INDEX(MeasureDictionary[At-risk band],MATCH(MonthlyData[[#This Row],[Measure ID]],MeasureDictionary[ID],0))),""))</f>
        <v/>
      </c>
      <c r="H178" s="28" t="str">
        <f>IF(AND(ISNUMBER(MonthlyData[[#This Row],[Value]]),ISNUMBER(MonthlyData[[#This Row],[Target]])),IF(MonthlyData[[#This Row],[Target]]=0,"",(MonthlyData[[#This Row],[Value]]-MonthlyData[[#This Row],[Target]])/MonthlyData[[#This Row],[Target]]),"")</f>
        <v/>
      </c>
      <c r="I17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7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79" spans="1:10" ht="18" customHeight="1" x14ac:dyDescent="0.25">
      <c r="A179" s="30"/>
      <c r="B179" s="32"/>
      <c r="C179" s="24"/>
      <c r="D179" s="22" t="str">
        <f>IF(MonthlyData[[#This Row],[Measure ID]]="","",IFERROR(INDEX(MeasureDictionary[Measure],MATCH(MonthlyData[[#This Row],[Measure ID]],MeasureDictionary[ID],0)),""))</f>
        <v/>
      </c>
      <c r="E179" s="26" t="str">
        <f>IF(MonthlyData[[#This Row],[Measure ID]]="","",IFERROR(IF(INDEX(MeasureDictionary[Target],MATCH(MonthlyData[[#This Row],[Measure ID]],MeasureDictionary[ID],0))="","",INDEX(MeasureDictionary[Target],MATCH(MonthlyData[[#This Row],[Measure ID]],MeasureDictionary[ID],0))),""))</f>
        <v/>
      </c>
      <c r="F179" s="34" t="str">
        <f>IF(MonthlyData[[#This Row],[Measure ID]]="","",IFERROR(IF(INDEX(MeasureDictionary[Better is],MATCH(MonthlyData[[#This Row],[Measure ID]],MeasureDictionary[ID],0))="","",INDEX(MeasureDictionary[Better is],MATCH(MonthlyData[[#This Row],[Measure ID]],MeasureDictionary[ID],0))),""))</f>
        <v/>
      </c>
      <c r="G179" s="36" t="str">
        <f>IF(MonthlyData[[#This Row],[Measure ID]]="","",IFERROR(IF(INDEX(MeasureDictionary[At-risk band],MATCH(MonthlyData[[#This Row],[Measure ID]],MeasureDictionary[ID],0))="",DefaultBand,INDEX(MeasureDictionary[At-risk band],MATCH(MonthlyData[[#This Row],[Measure ID]],MeasureDictionary[ID],0))),""))</f>
        <v/>
      </c>
      <c r="H179" s="28" t="str">
        <f>IF(AND(ISNUMBER(MonthlyData[[#This Row],[Value]]),ISNUMBER(MonthlyData[[#This Row],[Target]])),IF(MonthlyData[[#This Row],[Target]]=0,"",(MonthlyData[[#This Row],[Value]]-MonthlyData[[#This Row],[Target]])/MonthlyData[[#This Row],[Target]]),"")</f>
        <v/>
      </c>
      <c r="I17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7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80" spans="1:10" ht="18" customHeight="1" x14ac:dyDescent="0.25">
      <c r="A180" s="30"/>
      <c r="B180" s="32"/>
      <c r="C180" s="24"/>
      <c r="D180" s="22" t="str">
        <f>IF(MonthlyData[[#This Row],[Measure ID]]="","",IFERROR(INDEX(MeasureDictionary[Measure],MATCH(MonthlyData[[#This Row],[Measure ID]],MeasureDictionary[ID],0)),""))</f>
        <v/>
      </c>
      <c r="E180" s="26" t="str">
        <f>IF(MonthlyData[[#This Row],[Measure ID]]="","",IFERROR(IF(INDEX(MeasureDictionary[Target],MATCH(MonthlyData[[#This Row],[Measure ID]],MeasureDictionary[ID],0))="","",INDEX(MeasureDictionary[Target],MATCH(MonthlyData[[#This Row],[Measure ID]],MeasureDictionary[ID],0))),""))</f>
        <v/>
      </c>
      <c r="F180" s="34" t="str">
        <f>IF(MonthlyData[[#This Row],[Measure ID]]="","",IFERROR(IF(INDEX(MeasureDictionary[Better is],MATCH(MonthlyData[[#This Row],[Measure ID]],MeasureDictionary[ID],0))="","",INDEX(MeasureDictionary[Better is],MATCH(MonthlyData[[#This Row],[Measure ID]],MeasureDictionary[ID],0))),""))</f>
        <v/>
      </c>
      <c r="G180" s="36" t="str">
        <f>IF(MonthlyData[[#This Row],[Measure ID]]="","",IFERROR(IF(INDEX(MeasureDictionary[At-risk band],MATCH(MonthlyData[[#This Row],[Measure ID]],MeasureDictionary[ID],0))="",DefaultBand,INDEX(MeasureDictionary[At-risk band],MATCH(MonthlyData[[#This Row],[Measure ID]],MeasureDictionary[ID],0))),""))</f>
        <v/>
      </c>
      <c r="H180" s="28" t="str">
        <f>IF(AND(ISNUMBER(MonthlyData[[#This Row],[Value]]),ISNUMBER(MonthlyData[[#This Row],[Target]])),IF(MonthlyData[[#This Row],[Target]]=0,"",(MonthlyData[[#This Row],[Value]]-MonthlyData[[#This Row],[Target]])/MonthlyData[[#This Row],[Target]]),"")</f>
        <v/>
      </c>
      <c r="I18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8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81" spans="1:10" ht="18" customHeight="1" x14ac:dyDescent="0.25">
      <c r="A181" s="30"/>
      <c r="B181" s="32"/>
      <c r="C181" s="24"/>
      <c r="D181" s="22" t="str">
        <f>IF(MonthlyData[[#This Row],[Measure ID]]="","",IFERROR(INDEX(MeasureDictionary[Measure],MATCH(MonthlyData[[#This Row],[Measure ID]],MeasureDictionary[ID],0)),""))</f>
        <v/>
      </c>
      <c r="E181" s="26" t="str">
        <f>IF(MonthlyData[[#This Row],[Measure ID]]="","",IFERROR(IF(INDEX(MeasureDictionary[Target],MATCH(MonthlyData[[#This Row],[Measure ID]],MeasureDictionary[ID],0))="","",INDEX(MeasureDictionary[Target],MATCH(MonthlyData[[#This Row],[Measure ID]],MeasureDictionary[ID],0))),""))</f>
        <v/>
      </c>
      <c r="F181" s="34" t="str">
        <f>IF(MonthlyData[[#This Row],[Measure ID]]="","",IFERROR(IF(INDEX(MeasureDictionary[Better is],MATCH(MonthlyData[[#This Row],[Measure ID]],MeasureDictionary[ID],0))="","",INDEX(MeasureDictionary[Better is],MATCH(MonthlyData[[#This Row],[Measure ID]],MeasureDictionary[ID],0))),""))</f>
        <v/>
      </c>
      <c r="G181" s="36" t="str">
        <f>IF(MonthlyData[[#This Row],[Measure ID]]="","",IFERROR(IF(INDEX(MeasureDictionary[At-risk band],MATCH(MonthlyData[[#This Row],[Measure ID]],MeasureDictionary[ID],0))="",DefaultBand,INDEX(MeasureDictionary[At-risk band],MATCH(MonthlyData[[#This Row],[Measure ID]],MeasureDictionary[ID],0))),""))</f>
        <v/>
      </c>
      <c r="H181" s="28" t="str">
        <f>IF(AND(ISNUMBER(MonthlyData[[#This Row],[Value]]),ISNUMBER(MonthlyData[[#This Row],[Target]])),IF(MonthlyData[[#This Row],[Target]]=0,"",(MonthlyData[[#This Row],[Value]]-MonthlyData[[#This Row],[Target]])/MonthlyData[[#This Row],[Target]]),"")</f>
        <v/>
      </c>
      <c r="I18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8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82" spans="1:10" ht="18" customHeight="1" x14ac:dyDescent="0.25">
      <c r="A182" s="30"/>
      <c r="B182" s="32"/>
      <c r="C182" s="24"/>
      <c r="D182" s="22" t="str">
        <f>IF(MonthlyData[[#This Row],[Measure ID]]="","",IFERROR(INDEX(MeasureDictionary[Measure],MATCH(MonthlyData[[#This Row],[Measure ID]],MeasureDictionary[ID],0)),""))</f>
        <v/>
      </c>
      <c r="E182" s="26" t="str">
        <f>IF(MonthlyData[[#This Row],[Measure ID]]="","",IFERROR(IF(INDEX(MeasureDictionary[Target],MATCH(MonthlyData[[#This Row],[Measure ID]],MeasureDictionary[ID],0))="","",INDEX(MeasureDictionary[Target],MATCH(MonthlyData[[#This Row],[Measure ID]],MeasureDictionary[ID],0))),""))</f>
        <v/>
      </c>
      <c r="F182" s="34" t="str">
        <f>IF(MonthlyData[[#This Row],[Measure ID]]="","",IFERROR(IF(INDEX(MeasureDictionary[Better is],MATCH(MonthlyData[[#This Row],[Measure ID]],MeasureDictionary[ID],0))="","",INDEX(MeasureDictionary[Better is],MATCH(MonthlyData[[#This Row],[Measure ID]],MeasureDictionary[ID],0))),""))</f>
        <v/>
      </c>
      <c r="G182" s="36" t="str">
        <f>IF(MonthlyData[[#This Row],[Measure ID]]="","",IFERROR(IF(INDEX(MeasureDictionary[At-risk band],MATCH(MonthlyData[[#This Row],[Measure ID]],MeasureDictionary[ID],0))="",DefaultBand,INDEX(MeasureDictionary[At-risk band],MATCH(MonthlyData[[#This Row],[Measure ID]],MeasureDictionary[ID],0))),""))</f>
        <v/>
      </c>
      <c r="H182" s="28" t="str">
        <f>IF(AND(ISNUMBER(MonthlyData[[#This Row],[Value]]),ISNUMBER(MonthlyData[[#This Row],[Target]])),IF(MonthlyData[[#This Row],[Target]]=0,"",(MonthlyData[[#This Row],[Value]]-MonthlyData[[#This Row],[Target]])/MonthlyData[[#This Row],[Target]]),"")</f>
        <v/>
      </c>
      <c r="I18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8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83" spans="1:10" ht="18" customHeight="1" x14ac:dyDescent="0.25">
      <c r="A183" s="30"/>
      <c r="B183" s="32"/>
      <c r="C183" s="24"/>
      <c r="D183" s="22" t="str">
        <f>IF(MonthlyData[[#This Row],[Measure ID]]="","",IFERROR(INDEX(MeasureDictionary[Measure],MATCH(MonthlyData[[#This Row],[Measure ID]],MeasureDictionary[ID],0)),""))</f>
        <v/>
      </c>
      <c r="E183" s="26" t="str">
        <f>IF(MonthlyData[[#This Row],[Measure ID]]="","",IFERROR(IF(INDEX(MeasureDictionary[Target],MATCH(MonthlyData[[#This Row],[Measure ID]],MeasureDictionary[ID],0))="","",INDEX(MeasureDictionary[Target],MATCH(MonthlyData[[#This Row],[Measure ID]],MeasureDictionary[ID],0))),""))</f>
        <v/>
      </c>
      <c r="F183" s="34" t="str">
        <f>IF(MonthlyData[[#This Row],[Measure ID]]="","",IFERROR(IF(INDEX(MeasureDictionary[Better is],MATCH(MonthlyData[[#This Row],[Measure ID]],MeasureDictionary[ID],0))="","",INDEX(MeasureDictionary[Better is],MATCH(MonthlyData[[#This Row],[Measure ID]],MeasureDictionary[ID],0))),""))</f>
        <v/>
      </c>
      <c r="G183" s="36" t="str">
        <f>IF(MonthlyData[[#This Row],[Measure ID]]="","",IFERROR(IF(INDEX(MeasureDictionary[At-risk band],MATCH(MonthlyData[[#This Row],[Measure ID]],MeasureDictionary[ID],0))="",DefaultBand,INDEX(MeasureDictionary[At-risk band],MATCH(MonthlyData[[#This Row],[Measure ID]],MeasureDictionary[ID],0))),""))</f>
        <v/>
      </c>
      <c r="H183" s="28" t="str">
        <f>IF(AND(ISNUMBER(MonthlyData[[#This Row],[Value]]),ISNUMBER(MonthlyData[[#This Row],[Target]])),IF(MonthlyData[[#This Row],[Target]]=0,"",(MonthlyData[[#This Row],[Value]]-MonthlyData[[#This Row],[Target]])/MonthlyData[[#This Row],[Target]]),"")</f>
        <v/>
      </c>
      <c r="I18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8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84" spans="1:10" ht="18" customHeight="1" x14ac:dyDescent="0.25">
      <c r="A184" s="30"/>
      <c r="B184" s="32"/>
      <c r="C184" s="24"/>
      <c r="D184" s="22" t="str">
        <f>IF(MonthlyData[[#This Row],[Measure ID]]="","",IFERROR(INDEX(MeasureDictionary[Measure],MATCH(MonthlyData[[#This Row],[Measure ID]],MeasureDictionary[ID],0)),""))</f>
        <v/>
      </c>
      <c r="E184" s="26" t="str">
        <f>IF(MonthlyData[[#This Row],[Measure ID]]="","",IFERROR(IF(INDEX(MeasureDictionary[Target],MATCH(MonthlyData[[#This Row],[Measure ID]],MeasureDictionary[ID],0))="","",INDEX(MeasureDictionary[Target],MATCH(MonthlyData[[#This Row],[Measure ID]],MeasureDictionary[ID],0))),""))</f>
        <v/>
      </c>
      <c r="F184" s="34" t="str">
        <f>IF(MonthlyData[[#This Row],[Measure ID]]="","",IFERROR(IF(INDEX(MeasureDictionary[Better is],MATCH(MonthlyData[[#This Row],[Measure ID]],MeasureDictionary[ID],0))="","",INDEX(MeasureDictionary[Better is],MATCH(MonthlyData[[#This Row],[Measure ID]],MeasureDictionary[ID],0))),""))</f>
        <v/>
      </c>
      <c r="G184" s="36" t="str">
        <f>IF(MonthlyData[[#This Row],[Measure ID]]="","",IFERROR(IF(INDEX(MeasureDictionary[At-risk band],MATCH(MonthlyData[[#This Row],[Measure ID]],MeasureDictionary[ID],0))="",DefaultBand,INDEX(MeasureDictionary[At-risk band],MATCH(MonthlyData[[#This Row],[Measure ID]],MeasureDictionary[ID],0))),""))</f>
        <v/>
      </c>
      <c r="H184" s="28" t="str">
        <f>IF(AND(ISNUMBER(MonthlyData[[#This Row],[Value]]),ISNUMBER(MonthlyData[[#This Row],[Target]])),IF(MonthlyData[[#This Row],[Target]]=0,"",(MonthlyData[[#This Row],[Value]]-MonthlyData[[#This Row],[Target]])/MonthlyData[[#This Row],[Target]]),"")</f>
        <v/>
      </c>
      <c r="I18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8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85" spans="1:10" ht="18" customHeight="1" x14ac:dyDescent="0.25">
      <c r="A185" s="30"/>
      <c r="B185" s="32"/>
      <c r="C185" s="24"/>
      <c r="D185" s="22" t="str">
        <f>IF(MonthlyData[[#This Row],[Measure ID]]="","",IFERROR(INDEX(MeasureDictionary[Measure],MATCH(MonthlyData[[#This Row],[Measure ID]],MeasureDictionary[ID],0)),""))</f>
        <v/>
      </c>
      <c r="E185" s="26" t="str">
        <f>IF(MonthlyData[[#This Row],[Measure ID]]="","",IFERROR(IF(INDEX(MeasureDictionary[Target],MATCH(MonthlyData[[#This Row],[Measure ID]],MeasureDictionary[ID],0))="","",INDEX(MeasureDictionary[Target],MATCH(MonthlyData[[#This Row],[Measure ID]],MeasureDictionary[ID],0))),""))</f>
        <v/>
      </c>
      <c r="F185" s="34" t="str">
        <f>IF(MonthlyData[[#This Row],[Measure ID]]="","",IFERROR(IF(INDEX(MeasureDictionary[Better is],MATCH(MonthlyData[[#This Row],[Measure ID]],MeasureDictionary[ID],0))="","",INDEX(MeasureDictionary[Better is],MATCH(MonthlyData[[#This Row],[Measure ID]],MeasureDictionary[ID],0))),""))</f>
        <v/>
      </c>
      <c r="G185" s="36" t="str">
        <f>IF(MonthlyData[[#This Row],[Measure ID]]="","",IFERROR(IF(INDEX(MeasureDictionary[At-risk band],MATCH(MonthlyData[[#This Row],[Measure ID]],MeasureDictionary[ID],0))="",DefaultBand,INDEX(MeasureDictionary[At-risk band],MATCH(MonthlyData[[#This Row],[Measure ID]],MeasureDictionary[ID],0))),""))</f>
        <v/>
      </c>
      <c r="H185" s="28" t="str">
        <f>IF(AND(ISNUMBER(MonthlyData[[#This Row],[Value]]),ISNUMBER(MonthlyData[[#This Row],[Target]])),IF(MonthlyData[[#This Row],[Target]]=0,"",(MonthlyData[[#This Row],[Value]]-MonthlyData[[#This Row],[Target]])/MonthlyData[[#This Row],[Target]]),"")</f>
        <v/>
      </c>
      <c r="I18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8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86" spans="1:10" ht="18" customHeight="1" x14ac:dyDescent="0.25">
      <c r="A186" s="30"/>
      <c r="B186" s="32"/>
      <c r="C186" s="24"/>
      <c r="D186" s="22" t="str">
        <f>IF(MonthlyData[[#This Row],[Measure ID]]="","",IFERROR(INDEX(MeasureDictionary[Measure],MATCH(MonthlyData[[#This Row],[Measure ID]],MeasureDictionary[ID],0)),""))</f>
        <v/>
      </c>
      <c r="E186" s="26" t="str">
        <f>IF(MonthlyData[[#This Row],[Measure ID]]="","",IFERROR(IF(INDEX(MeasureDictionary[Target],MATCH(MonthlyData[[#This Row],[Measure ID]],MeasureDictionary[ID],0))="","",INDEX(MeasureDictionary[Target],MATCH(MonthlyData[[#This Row],[Measure ID]],MeasureDictionary[ID],0))),""))</f>
        <v/>
      </c>
      <c r="F186" s="34" t="str">
        <f>IF(MonthlyData[[#This Row],[Measure ID]]="","",IFERROR(IF(INDEX(MeasureDictionary[Better is],MATCH(MonthlyData[[#This Row],[Measure ID]],MeasureDictionary[ID],0))="","",INDEX(MeasureDictionary[Better is],MATCH(MonthlyData[[#This Row],[Measure ID]],MeasureDictionary[ID],0))),""))</f>
        <v/>
      </c>
      <c r="G186" s="36" t="str">
        <f>IF(MonthlyData[[#This Row],[Measure ID]]="","",IFERROR(IF(INDEX(MeasureDictionary[At-risk band],MATCH(MonthlyData[[#This Row],[Measure ID]],MeasureDictionary[ID],0))="",DefaultBand,INDEX(MeasureDictionary[At-risk band],MATCH(MonthlyData[[#This Row],[Measure ID]],MeasureDictionary[ID],0))),""))</f>
        <v/>
      </c>
      <c r="H186" s="28" t="str">
        <f>IF(AND(ISNUMBER(MonthlyData[[#This Row],[Value]]),ISNUMBER(MonthlyData[[#This Row],[Target]])),IF(MonthlyData[[#This Row],[Target]]=0,"",(MonthlyData[[#This Row],[Value]]-MonthlyData[[#This Row],[Target]])/MonthlyData[[#This Row],[Target]]),"")</f>
        <v/>
      </c>
      <c r="I18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8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87" spans="1:10" ht="18" customHeight="1" x14ac:dyDescent="0.25">
      <c r="A187" s="30"/>
      <c r="B187" s="32"/>
      <c r="C187" s="24"/>
      <c r="D187" s="22" t="str">
        <f>IF(MonthlyData[[#This Row],[Measure ID]]="","",IFERROR(INDEX(MeasureDictionary[Measure],MATCH(MonthlyData[[#This Row],[Measure ID]],MeasureDictionary[ID],0)),""))</f>
        <v/>
      </c>
      <c r="E187" s="26" t="str">
        <f>IF(MonthlyData[[#This Row],[Measure ID]]="","",IFERROR(IF(INDEX(MeasureDictionary[Target],MATCH(MonthlyData[[#This Row],[Measure ID]],MeasureDictionary[ID],0))="","",INDEX(MeasureDictionary[Target],MATCH(MonthlyData[[#This Row],[Measure ID]],MeasureDictionary[ID],0))),""))</f>
        <v/>
      </c>
      <c r="F187" s="34" t="str">
        <f>IF(MonthlyData[[#This Row],[Measure ID]]="","",IFERROR(IF(INDEX(MeasureDictionary[Better is],MATCH(MonthlyData[[#This Row],[Measure ID]],MeasureDictionary[ID],0))="","",INDEX(MeasureDictionary[Better is],MATCH(MonthlyData[[#This Row],[Measure ID]],MeasureDictionary[ID],0))),""))</f>
        <v/>
      </c>
      <c r="G187" s="36" t="str">
        <f>IF(MonthlyData[[#This Row],[Measure ID]]="","",IFERROR(IF(INDEX(MeasureDictionary[At-risk band],MATCH(MonthlyData[[#This Row],[Measure ID]],MeasureDictionary[ID],0))="",DefaultBand,INDEX(MeasureDictionary[At-risk band],MATCH(MonthlyData[[#This Row],[Measure ID]],MeasureDictionary[ID],0))),""))</f>
        <v/>
      </c>
      <c r="H187" s="28" t="str">
        <f>IF(AND(ISNUMBER(MonthlyData[[#This Row],[Value]]),ISNUMBER(MonthlyData[[#This Row],[Target]])),IF(MonthlyData[[#This Row],[Target]]=0,"",(MonthlyData[[#This Row],[Value]]-MonthlyData[[#This Row],[Target]])/MonthlyData[[#This Row],[Target]]),"")</f>
        <v/>
      </c>
      <c r="I18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8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88" spans="1:10" ht="18" customHeight="1" x14ac:dyDescent="0.25">
      <c r="A188" s="30"/>
      <c r="B188" s="32"/>
      <c r="C188" s="24"/>
      <c r="D188" s="22" t="str">
        <f>IF(MonthlyData[[#This Row],[Measure ID]]="","",IFERROR(INDEX(MeasureDictionary[Measure],MATCH(MonthlyData[[#This Row],[Measure ID]],MeasureDictionary[ID],0)),""))</f>
        <v/>
      </c>
      <c r="E188" s="26" t="str">
        <f>IF(MonthlyData[[#This Row],[Measure ID]]="","",IFERROR(IF(INDEX(MeasureDictionary[Target],MATCH(MonthlyData[[#This Row],[Measure ID]],MeasureDictionary[ID],0))="","",INDEX(MeasureDictionary[Target],MATCH(MonthlyData[[#This Row],[Measure ID]],MeasureDictionary[ID],0))),""))</f>
        <v/>
      </c>
      <c r="F188" s="34" t="str">
        <f>IF(MonthlyData[[#This Row],[Measure ID]]="","",IFERROR(IF(INDEX(MeasureDictionary[Better is],MATCH(MonthlyData[[#This Row],[Measure ID]],MeasureDictionary[ID],0))="","",INDEX(MeasureDictionary[Better is],MATCH(MonthlyData[[#This Row],[Measure ID]],MeasureDictionary[ID],0))),""))</f>
        <v/>
      </c>
      <c r="G188" s="36" t="str">
        <f>IF(MonthlyData[[#This Row],[Measure ID]]="","",IFERROR(IF(INDEX(MeasureDictionary[At-risk band],MATCH(MonthlyData[[#This Row],[Measure ID]],MeasureDictionary[ID],0))="",DefaultBand,INDEX(MeasureDictionary[At-risk band],MATCH(MonthlyData[[#This Row],[Measure ID]],MeasureDictionary[ID],0))),""))</f>
        <v/>
      </c>
      <c r="H188" s="28" t="str">
        <f>IF(AND(ISNUMBER(MonthlyData[[#This Row],[Value]]),ISNUMBER(MonthlyData[[#This Row],[Target]])),IF(MonthlyData[[#This Row],[Target]]=0,"",(MonthlyData[[#This Row],[Value]]-MonthlyData[[#This Row],[Target]])/MonthlyData[[#This Row],[Target]]),"")</f>
        <v/>
      </c>
      <c r="I18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8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89" spans="1:10" ht="18" customHeight="1" x14ac:dyDescent="0.25">
      <c r="A189" s="30"/>
      <c r="B189" s="32"/>
      <c r="C189" s="24"/>
      <c r="D189" s="22" t="str">
        <f>IF(MonthlyData[[#This Row],[Measure ID]]="","",IFERROR(INDEX(MeasureDictionary[Measure],MATCH(MonthlyData[[#This Row],[Measure ID]],MeasureDictionary[ID],0)),""))</f>
        <v/>
      </c>
      <c r="E189" s="26" t="str">
        <f>IF(MonthlyData[[#This Row],[Measure ID]]="","",IFERROR(IF(INDEX(MeasureDictionary[Target],MATCH(MonthlyData[[#This Row],[Measure ID]],MeasureDictionary[ID],0))="","",INDEX(MeasureDictionary[Target],MATCH(MonthlyData[[#This Row],[Measure ID]],MeasureDictionary[ID],0))),""))</f>
        <v/>
      </c>
      <c r="F189" s="34" t="str">
        <f>IF(MonthlyData[[#This Row],[Measure ID]]="","",IFERROR(IF(INDEX(MeasureDictionary[Better is],MATCH(MonthlyData[[#This Row],[Measure ID]],MeasureDictionary[ID],0))="","",INDEX(MeasureDictionary[Better is],MATCH(MonthlyData[[#This Row],[Measure ID]],MeasureDictionary[ID],0))),""))</f>
        <v/>
      </c>
      <c r="G189" s="36" t="str">
        <f>IF(MonthlyData[[#This Row],[Measure ID]]="","",IFERROR(IF(INDEX(MeasureDictionary[At-risk band],MATCH(MonthlyData[[#This Row],[Measure ID]],MeasureDictionary[ID],0))="",DefaultBand,INDEX(MeasureDictionary[At-risk band],MATCH(MonthlyData[[#This Row],[Measure ID]],MeasureDictionary[ID],0))),""))</f>
        <v/>
      </c>
      <c r="H189" s="28" t="str">
        <f>IF(AND(ISNUMBER(MonthlyData[[#This Row],[Value]]),ISNUMBER(MonthlyData[[#This Row],[Target]])),IF(MonthlyData[[#This Row],[Target]]=0,"",(MonthlyData[[#This Row],[Value]]-MonthlyData[[#This Row],[Target]])/MonthlyData[[#This Row],[Target]]),"")</f>
        <v/>
      </c>
      <c r="I18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8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90" spans="1:10" ht="18" customHeight="1" x14ac:dyDescent="0.25">
      <c r="A190" s="30"/>
      <c r="B190" s="32"/>
      <c r="C190" s="24"/>
      <c r="D190" s="22" t="str">
        <f>IF(MonthlyData[[#This Row],[Measure ID]]="","",IFERROR(INDEX(MeasureDictionary[Measure],MATCH(MonthlyData[[#This Row],[Measure ID]],MeasureDictionary[ID],0)),""))</f>
        <v/>
      </c>
      <c r="E190" s="26" t="str">
        <f>IF(MonthlyData[[#This Row],[Measure ID]]="","",IFERROR(IF(INDEX(MeasureDictionary[Target],MATCH(MonthlyData[[#This Row],[Measure ID]],MeasureDictionary[ID],0))="","",INDEX(MeasureDictionary[Target],MATCH(MonthlyData[[#This Row],[Measure ID]],MeasureDictionary[ID],0))),""))</f>
        <v/>
      </c>
      <c r="F190" s="34" t="str">
        <f>IF(MonthlyData[[#This Row],[Measure ID]]="","",IFERROR(IF(INDEX(MeasureDictionary[Better is],MATCH(MonthlyData[[#This Row],[Measure ID]],MeasureDictionary[ID],0))="","",INDEX(MeasureDictionary[Better is],MATCH(MonthlyData[[#This Row],[Measure ID]],MeasureDictionary[ID],0))),""))</f>
        <v/>
      </c>
      <c r="G190" s="36" t="str">
        <f>IF(MonthlyData[[#This Row],[Measure ID]]="","",IFERROR(IF(INDEX(MeasureDictionary[At-risk band],MATCH(MonthlyData[[#This Row],[Measure ID]],MeasureDictionary[ID],0))="",DefaultBand,INDEX(MeasureDictionary[At-risk band],MATCH(MonthlyData[[#This Row],[Measure ID]],MeasureDictionary[ID],0))),""))</f>
        <v/>
      </c>
      <c r="H190" s="28" t="str">
        <f>IF(AND(ISNUMBER(MonthlyData[[#This Row],[Value]]),ISNUMBER(MonthlyData[[#This Row],[Target]])),IF(MonthlyData[[#This Row],[Target]]=0,"",(MonthlyData[[#This Row],[Value]]-MonthlyData[[#This Row],[Target]])/MonthlyData[[#This Row],[Target]]),"")</f>
        <v/>
      </c>
      <c r="I19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9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91" spans="1:10" ht="18" customHeight="1" x14ac:dyDescent="0.25">
      <c r="A191" s="30"/>
      <c r="B191" s="32"/>
      <c r="C191" s="24"/>
      <c r="D191" s="22" t="str">
        <f>IF(MonthlyData[[#This Row],[Measure ID]]="","",IFERROR(INDEX(MeasureDictionary[Measure],MATCH(MonthlyData[[#This Row],[Measure ID]],MeasureDictionary[ID],0)),""))</f>
        <v/>
      </c>
      <c r="E191" s="26" t="str">
        <f>IF(MonthlyData[[#This Row],[Measure ID]]="","",IFERROR(IF(INDEX(MeasureDictionary[Target],MATCH(MonthlyData[[#This Row],[Measure ID]],MeasureDictionary[ID],0))="","",INDEX(MeasureDictionary[Target],MATCH(MonthlyData[[#This Row],[Measure ID]],MeasureDictionary[ID],0))),""))</f>
        <v/>
      </c>
      <c r="F191" s="34" t="str">
        <f>IF(MonthlyData[[#This Row],[Measure ID]]="","",IFERROR(IF(INDEX(MeasureDictionary[Better is],MATCH(MonthlyData[[#This Row],[Measure ID]],MeasureDictionary[ID],0))="","",INDEX(MeasureDictionary[Better is],MATCH(MonthlyData[[#This Row],[Measure ID]],MeasureDictionary[ID],0))),""))</f>
        <v/>
      </c>
      <c r="G191" s="36" t="str">
        <f>IF(MonthlyData[[#This Row],[Measure ID]]="","",IFERROR(IF(INDEX(MeasureDictionary[At-risk band],MATCH(MonthlyData[[#This Row],[Measure ID]],MeasureDictionary[ID],0))="",DefaultBand,INDEX(MeasureDictionary[At-risk band],MATCH(MonthlyData[[#This Row],[Measure ID]],MeasureDictionary[ID],0))),""))</f>
        <v/>
      </c>
      <c r="H191" s="28" t="str">
        <f>IF(AND(ISNUMBER(MonthlyData[[#This Row],[Value]]),ISNUMBER(MonthlyData[[#This Row],[Target]])),IF(MonthlyData[[#This Row],[Target]]=0,"",(MonthlyData[[#This Row],[Value]]-MonthlyData[[#This Row],[Target]])/MonthlyData[[#This Row],[Target]]),"")</f>
        <v/>
      </c>
      <c r="I19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9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92" spans="1:10" ht="18" customHeight="1" x14ac:dyDescent="0.25">
      <c r="A192" s="30"/>
      <c r="B192" s="32"/>
      <c r="C192" s="24"/>
      <c r="D192" s="22" t="str">
        <f>IF(MonthlyData[[#This Row],[Measure ID]]="","",IFERROR(INDEX(MeasureDictionary[Measure],MATCH(MonthlyData[[#This Row],[Measure ID]],MeasureDictionary[ID],0)),""))</f>
        <v/>
      </c>
      <c r="E192" s="26" t="str">
        <f>IF(MonthlyData[[#This Row],[Measure ID]]="","",IFERROR(IF(INDEX(MeasureDictionary[Target],MATCH(MonthlyData[[#This Row],[Measure ID]],MeasureDictionary[ID],0))="","",INDEX(MeasureDictionary[Target],MATCH(MonthlyData[[#This Row],[Measure ID]],MeasureDictionary[ID],0))),""))</f>
        <v/>
      </c>
      <c r="F192" s="34" t="str">
        <f>IF(MonthlyData[[#This Row],[Measure ID]]="","",IFERROR(IF(INDEX(MeasureDictionary[Better is],MATCH(MonthlyData[[#This Row],[Measure ID]],MeasureDictionary[ID],0))="","",INDEX(MeasureDictionary[Better is],MATCH(MonthlyData[[#This Row],[Measure ID]],MeasureDictionary[ID],0))),""))</f>
        <v/>
      </c>
      <c r="G192" s="36" t="str">
        <f>IF(MonthlyData[[#This Row],[Measure ID]]="","",IFERROR(IF(INDEX(MeasureDictionary[At-risk band],MATCH(MonthlyData[[#This Row],[Measure ID]],MeasureDictionary[ID],0))="",DefaultBand,INDEX(MeasureDictionary[At-risk band],MATCH(MonthlyData[[#This Row],[Measure ID]],MeasureDictionary[ID],0))),""))</f>
        <v/>
      </c>
      <c r="H192" s="28" t="str">
        <f>IF(AND(ISNUMBER(MonthlyData[[#This Row],[Value]]),ISNUMBER(MonthlyData[[#This Row],[Target]])),IF(MonthlyData[[#This Row],[Target]]=0,"",(MonthlyData[[#This Row],[Value]]-MonthlyData[[#This Row],[Target]])/MonthlyData[[#This Row],[Target]]),"")</f>
        <v/>
      </c>
      <c r="I19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9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93" spans="1:10" ht="18" customHeight="1" x14ac:dyDescent="0.25">
      <c r="A193" s="30"/>
      <c r="B193" s="32"/>
      <c r="C193" s="24"/>
      <c r="D193" s="22" t="str">
        <f>IF(MonthlyData[[#This Row],[Measure ID]]="","",IFERROR(INDEX(MeasureDictionary[Measure],MATCH(MonthlyData[[#This Row],[Measure ID]],MeasureDictionary[ID],0)),""))</f>
        <v/>
      </c>
      <c r="E193" s="26" t="str">
        <f>IF(MonthlyData[[#This Row],[Measure ID]]="","",IFERROR(IF(INDEX(MeasureDictionary[Target],MATCH(MonthlyData[[#This Row],[Measure ID]],MeasureDictionary[ID],0))="","",INDEX(MeasureDictionary[Target],MATCH(MonthlyData[[#This Row],[Measure ID]],MeasureDictionary[ID],0))),""))</f>
        <v/>
      </c>
      <c r="F193" s="34" t="str">
        <f>IF(MonthlyData[[#This Row],[Measure ID]]="","",IFERROR(IF(INDEX(MeasureDictionary[Better is],MATCH(MonthlyData[[#This Row],[Measure ID]],MeasureDictionary[ID],0))="","",INDEX(MeasureDictionary[Better is],MATCH(MonthlyData[[#This Row],[Measure ID]],MeasureDictionary[ID],0))),""))</f>
        <v/>
      </c>
      <c r="G193" s="36" t="str">
        <f>IF(MonthlyData[[#This Row],[Measure ID]]="","",IFERROR(IF(INDEX(MeasureDictionary[At-risk band],MATCH(MonthlyData[[#This Row],[Measure ID]],MeasureDictionary[ID],0))="",DefaultBand,INDEX(MeasureDictionary[At-risk band],MATCH(MonthlyData[[#This Row],[Measure ID]],MeasureDictionary[ID],0))),""))</f>
        <v/>
      </c>
      <c r="H193" s="28" t="str">
        <f>IF(AND(ISNUMBER(MonthlyData[[#This Row],[Value]]),ISNUMBER(MonthlyData[[#This Row],[Target]])),IF(MonthlyData[[#This Row],[Target]]=0,"",(MonthlyData[[#This Row],[Value]]-MonthlyData[[#This Row],[Target]])/MonthlyData[[#This Row],[Target]]),"")</f>
        <v/>
      </c>
      <c r="I19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9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94" spans="1:10" ht="18" customHeight="1" x14ac:dyDescent="0.25">
      <c r="A194" s="30"/>
      <c r="B194" s="32"/>
      <c r="C194" s="24"/>
      <c r="D194" s="22" t="str">
        <f>IF(MonthlyData[[#This Row],[Measure ID]]="","",IFERROR(INDEX(MeasureDictionary[Measure],MATCH(MonthlyData[[#This Row],[Measure ID]],MeasureDictionary[ID],0)),""))</f>
        <v/>
      </c>
      <c r="E194" s="26" t="str">
        <f>IF(MonthlyData[[#This Row],[Measure ID]]="","",IFERROR(IF(INDEX(MeasureDictionary[Target],MATCH(MonthlyData[[#This Row],[Measure ID]],MeasureDictionary[ID],0))="","",INDEX(MeasureDictionary[Target],MATCH(MonthlyData[[#This Row],[Measure ID]],MeasureDictionary[ID],0))),""))</f>
        <v/>
      </c>
      <c r="F194" s="34" t="str">
        <f>IF(MonthlyData[[#This Row],[Measure ID]]="","",IFERROR(IF(INDEX(MeasureDictionary[Better is],MATCH(MonthlyData[[#This Row],[Measure ID]],MeasureDictionary[ID],0))="","",INDEX(MeasureDictionary[Better is],MATCH(MonthlyData[[#This Row],[Measure ID]],MeasureDictionary[ID],0))),""))</f>
        <v/>
      </c>
      <c r="G194" s="36" t="str">
        <f>IF(MonthlyData[[#This Row],[Measure ID]]="","",IFERROR(IF(INDEX(MeasureDictionary[At-risk band],MATCH(MonthlyData[[#This Row],[Measure ID]],MeasureDictionary[ID],0))="",DefaultBand,INDEX(MeasureDictionary[At-risk band],MATCH(MonthlyData[[#This Row],[Measure ID]],MeasureDictionary[ID],0))),""))</f>
        <v/>
      </c>
      <c r="H194" s="28" t="str">
        <f>IF(AND(ISNUMBER(MonthlyData[[#This Row],[Value]]),ISNUMBER(MonthlyData[[#This Row],[Target]])),IF(MonthlyData[[#This Row],[Target]]=0,"",(MonthlyData[[#This Row],[Value]]-MonthlyData[[#This Row],[Target]])/MonthlyData[[#This Row],[Target]]),"")</f>
        <v/>
      </c>
      <c r="I19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9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95" spans="1:10" ht="18" customHeight="1" x14ac:dyDescent="0.25">
      <c r="A195" s="30"/>
      <c r="B195" s="32"/>
      <c r="C195" s="24"/>
      <c r="D195" s="22" t="str">
        <f>IF(MonthlyData[[#This Row],[Measure ID]]="","",IFERROR(INDEX(MeasureDictionary[Measure],MATCH(MonthlyData[[#This Row],[Measure ID]],MeasureDictionary[ID],0)),""))</f>
        <v/>
      </c>
      <c r="E195" s="26" t="str">
        <f>IF(MonthlyData[[#This Row],[Measure ID]]="","",IFERROR(IF(INDEX(MeasureDictionary[Target],MATCH(MonthlyData[[#This Row],[Measure ID]],MeasureDictionary[ID],0))="","",INDEX(MeasureDictionary[Target],MATCH(MonthlyData[[#This Row],[Measure ID]],MeasureDictionary[ID],0))),""))</f>
        <v/>
      </c>
      <c r="F195" s="34" t="str">
        <f>IF(MonthlyData[[#This Row],[Measure ID]]="","",IFERROR(IF(INDEX(MeasureDictionary[Better is],MATCH(MonthlyData[[#This Row],[Measure ID]],MeasureDictionary[ID],0))="","",INDEX(MeasureDictionary[Better is],MATCH(MonthlyData[[#This Row],[Measure ID]],MeasureDictionary[ID],0))),""))</f>
        <v/>
      </c>
      <c r="G195" s="36" t="str">
        <f>IF(MonthlyData[[#This Row],[Measure ID]]="","",IFERROR(IF(INDEX(MeasureDictionary[At-risk band],MATCH(MonthlyData[[#This Row],[Measure ID]],MeasureDictionary[ID],0))="",DefaultBand,INDEX(MeasureDictionary[At-risk band],MATCH(MonthlyData[[#This Row],[Measure ID]],MeasureDictionary[ID],0))),""))</f>
        <v/>
      </c>
      <c r="H195" s="28" t="str">
        <f>IF(AND(ISNUMBER(MonthlyData[[#This Row],[Value]]),ISNUMBER(MonthlyData[[#This Row],[Target]])),IF(MonthlyData[[#This Row],[Target]]=0,"",(MonthlyData[[#This Row],[Value]]-MonthlyData[[#This Row],[Target]])/MonthlyData[[#This Row],[Target]]),"")</f>
        <v/>
      </c>
      <c r="I195"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95"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96" spans="1:10" ht="18" customHeight="1" x14ac:dyDescent="0.25">
      <c r="A196" s="30"/>
      <c r="B196" s="32"/>
      <c r="C196" s="24"/>
      <c r="D196" s="22" t="str">
        <f>IF(MonthlyData[[#This Row],[Measure ID]]="","",IFERROR(INDEX(MeasureDictionary[Measure],MATCH(MonthlyData[[#This Row],[Measure ID]],MeasureDictionary[ID],0)),""))</f>
        <v/>
      </c>
      <c r="E196" s="26" t="str">
        <f>IF(MonthlyData[[#This Row],[Measure ID]]="","",IFERROR(IF(INDEX(MeasureDictionary[Target],MATCH(MonthlyData[[#This Row],[Measure ID]],MeasureDictionary[ID],0))="","",INDEX(MeasureDictionary[Target],MATCH(MonthlyData[[#This Row],[Measure ID]],MeasureDictionary[ID],0))),""))</f>
        <v/>
      </c>
      <c r="F196" s="34" t="str">
        <f>IF(MonthlyData[[#This Row],[Measure ID]]="","",IFERROR(IF(INDEX(MeasureDictionary[Better is],MATCH(MonthlyData[[#This Row],[Measure ID]],MeasureDictionary[ID],0))="","",INDEX(MeasureDictionary[Better is],MATCH(MonthlyData[[#This Row],[Measure ID]],MeasureDictionary[ID],0))),""))</f>
        <v/>
      </c>
      <c r="G196" s="36" t="str">
        <f>IF(MonthlyData[[#This Row],[Measure ID]]="","",IFERROR(IF(INDEX(MeasureDictionary[At-risk band],MATCH(MonthlyData[[#This Row],[Measure ID]],MeasureDictionary[ID],0))="",DefaultBand,INDEX(MeasureDictionary[At-risk band],MATCH(MonthlyData[[#This Row],[Measure ID]],MeasureDictionary[ID],0))),""))</f>
        <v/>
      </c>
      <c r="H196" s="28" t="str">
        <f>IF(AND(ISNUMBER(MonthlyData[[#This Row],[Value]]),ISNUMBER(MonthlyData[[#This Row],[Target]])),IF(MonthlyData[[#This Row],[Target]]=0,"",(MonthlyData[[#This Row],[Value]]-MonthlyData[[#This Row],[Target]])/MonthlyData[[#This Row],[Target]]),"")</f>
        <v/>
      </c>
      <c r="I196"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96"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97" spans="1:10" ht="18" customHeight="1" x14ac:dyDescent="0.25">
      <c r="A197" s="30"/>
      <c r="B197" s="32"/>
      <c r="C197" s="24"/>
      <c r="D197" s="22" t="str">
        <f>IF(MonthlyData[[#This Row],[Measure ID]]="","",IFERROR(INDEX(MeasureDictionary[Measure],MATCH(MonthlyData[[#This Row],[Measure ID]],MeasureDictionary[ID],0)),""))</f>
        <v/>
      </c>
      <c r="E197" s="26" t="str">
        <f>IF(MonthlyData[[#This Row],[Measure ID]]="","",IFERROR(IF(INDEX(MeasureDictionary[Target],MATCH(MonthlyData[[#This Row],[Measure ID]],MeasureDictionary[ID],0))="","",INDEX(MeasureDictionary[Target],MATCH(MonthlyData[[#This Row],[Measure ID]],MeasureDictionary[ID],0))),""))</f>
        <v/>
      </c>
      <c r="F197" s="34" t="str">
        <f>IF(MonthlyData[[#This Row],[Measure ID]]="","",IFERROR(IF(INDEX(MeasureDictionary[Better is],MATCH(MonthlyData[[#This Row],[Measure ID]],MeasureDictionary[ID],0))="","",INDEX(MeasureDictionary[Better is],MATCH(MonthlyData[[#This Row],[Measure ID]],MeasureDictionary[ID],0))),""))</f>
        <v/>
      </c>
      <c r="G197" s="36" t="str">
        <f>IF(MonthlyData[[#This Row],[Measure ID]]="","",IFERROR(IF(INDEX(MeasureDictionary[At-risk band],MATCH(MonthlyData[[#This Row],[Measure ID]],MeasureDictionary[ID],0))="",DefaultBand,INDEX(MeasureDictionary[At-risk band],MATCH(MonthlyData[[#This Row],[Measure ID]],MeasureDictionary[ID],0))),""))</f>
        <v/>
      </c>
      <c r="H197" s="28" t="str">
        <f>IF(AND(ISNUMBER(MonthlyData[[#This Row],[Value]]),ISNUMBER(MonthlyData[[#This Row],[Target]])),IF(MonthlyData[[#This Row],[Target]]=0,"",(MonthlyData[[#This Row],[Value]]-MonthlyData[[#This Row],[Target]])/MonthlyData[[#This Row],[Target]]),"")</f>
        <v/>
      </c>
      <c r="I197"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97"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98" spans="1:10" ht="18" customHeight="1" x14ac:dyDescent="0.25">
      <c r="A198" s="30"/>
      <c r="B198" s="32"/>
      <c r="C198" s="24"/>
      <c r="D198" s="22" t="str">
        <f>IF(MonthlyData[[#This Row],[Measure ID]]="","",IFERROR(INDEX(MeasureDictionary[Measure],MATCH(MonthlyData[[#This Row],[Measure ID]],MeasureDictionary[ID],0)),""))</f>
        <v/>
      </c>
      <c r="E198" s="26" t="str">
        <f>IF(MonthlyData[[#This Row],[Measure ID]]="","",IFERROR(IF(INDEX(MeasureDictionary[Target],MATCH(MonthlyData[[#This Row],[Measure ID]],MeasureDictionary[ID],0))="","",INDEX(MeasureDictionary[Target],MATCH(MonthlyData[[#This Row],[Measure ID]],MeasureDictionary[ID],0))),""))</f>
        <v/>
      </c>
      <c r="F198" s="34" t="str">
        <f>IF(MonthlyData[[#This Row],[Measure ID]]="","",IFERROR(IF(INDEX(MeasureDictionary[Better is],MATCH(MonthlyData[[#This Row],[Measure ID]],MeasureDictionary[ID],0))="","",INDEX(MeasureDictionary[Better is],MATCH(MonthlyData[[#This Row],[Measure ID]],MeasureDictionary[ID],0))),""))</f>
        <v/>
      </c>
      <c r="G198" s="36" t="str">
        <f>IF(MonthlyData[[#This Row],[Measure ID]]="","",IFERROR(IF(INDEX(MeasureDictionary[At-risk band],MATCH(MonthlyData[[#This Row],[Measure ID]],MeasureDictionary[ID],0))="",DefaultBand,INDEX(MeasureDictionary[At-risk band],MATCH(MonthlyData[[#This Row],[Measure ID]],MeasureDictionary[ID],0))),""))</f>
        <v/>
      </c>
      <c r="H198" s="28" t="str">
        <f>IF(AND(ISNUMBER(MonthlyData[[#This Row],[Value]]),ISNUMBER(MonthlyData[[#This Row],[Target]])),IF(MonthlyData[[#This Row],[Target]]=0,"",(MonthlyData[[#This Row],[Value]]-MonthlyData[[#This Row],[Target]])/MonthlyData[[#This Row],[Target]]),"")</f>
        <v/>
      </c>
      <c r="I198"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98"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199" spans="1:10" ht="18" customHeight="1" x14ac:dyDescent="0.25">
      <c r="A199" s="30"/>
      <c r="B199" s="32"/>
      <c r="C199" s="24"/>
      <c r="D199" s="22" t="str">
        <f>IF(MonthlyData[[#This Row],[Measure ID]]="","",IFERROR(INDEX(MeasureDictionary[Measure],MATCH(MonthlyData[[#This Row],[Measure ID]],MeasureDictionary[ID],0)),""))</f>
        <v/>
      </c>
      <c r="E199" s="26" t="str">
        <f>IF(MonthlyData[[#This Row],[Measure ID]]="","",IFERROR(IF(INDEX(MeasureDictionary[Target],MATCH(MonthlyData[[#This Row],[Measure ID]],MeasureDictionary[ID],0))="","",INDEX(MeasureDictionary[Target],MATCH(MonthlyData[[#This Row],[Measure ID]],MeasureDictionary[ID],0))),""))</f>
        <v/>
      </c>
      <c r="F199" s="34" t="str">
        <f>IF(MonthlyData[[#This Row],[Measure ID]]="","",IFERROR(IF(INDEX(MeasureDictionary[Better is],MATCH(MonthlyData[[#This Row],[Measure ID]],MeasureDictionary[ID],0))="","",INDEX(MeasureDictionary[Better is],MATCH(MonthlyData[[#This Row],[Measure ID]],MeasureDictionary[ID],0))),""))</f>
        <v/>
      </c>
      <c r="G199" s="36" t="str">
        <f>IF(MonthlyData[[#This Row],[Measure ID]]="","",IFERROR(IF(INDEX(MeasureDictionary[At-risk band],MATCH(MonthlyData[[#This Row],[Measure ID]],MeasureDictionary[ID],0))="",DefaultBand,INDEX(MeasureDictionary[At-risk band],MATCH(MonthlyData[[#This Row],[Measure ID]],MeasureDictionary[ID],0))),""))</f>
        <v/>
      </c>
      <c r="H199" s="28" t="str">
        <f>IF(AND(ISNUMBER(MonthlyData[[#This Row],[Value]]),ISNUMBER(MonthlyData[[#This Row],[Target]])),IF(MonthlyData[[#This Row],[Target]]=0,"",(MonthlyData[[#This Row],[Value]]-MonthlyData[[#This Row],[Target]])/MonthlyData[[#This Row],[Target]]),"")</f>
        <v/>
      </c>
      <c r="I199"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199"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200" spans="1:10" ht="18" customHeight="1" x14ac:dyDescent="0.25">
      <c r="A200" s="30"/>
      <c r="B200" s="32"/>
      <c r="C200" s="24"/>
      <c r="D200" s="22" t="str">
        <f>IF(MonthlyData[[#This Row],[Measure ID]]="","",IFERROR(INDEX(MeasureDictionary[Measure],MATCH(MonthlyData[[#This Row],[Measure ID]],MeasureDictionary[ID],0)),""))</f>
        <v/>
      </c>
      <c r="E200" s="26" t="str">
        <f>IF(MonthlyData[[#This Row],[Measure ID]]="","",IFERROR(IF(INDEX(MeasureDictionary[Target],MATCH(MonthlyData[[#This Row],[Measure ID]],MeasureDictionary[ID],0))="","",INDEX(MeasureDictionary[Target],MATCH(MonthlyData[[#This Row],[Measure ID]],MeasureDictionary[ID],0))),""))</f>
        <v/>
      </c>
      <c r="F200" s="34" t="str">
        <f>IF(MonthlyData[[#This Row],[Measure ID]]="","",IFERROR(IF(INDEX(MeasureDictionary[Better is],MATCH(MonthlyData[[#This Row],[Measure ID]],MeasureDictionary[ID],0))="","",INDEX(MeasureDictionary[Better is],MATCH(MonthlyData[[#This Row],[Measure ID]],MeasureDictionary[ID],0))),""))</f>
        <v/>
      </c>
      <c r="G200" s="36" t="str">
        <f>IF(MonthlyData[[#This Row],[Measure ID]]="","",IFERROR(IF(INDEX(MeasureDictionary[At-risk band],MATCH(MonthlyData[[#This Row],[Measure ID]],MeasureDictionary[ID],0))="",DefaultBand,INDEX(MeasureDictionary[At-risk band],MATCH(MonthlyData[[#This Row],[Measure ID]],MeasureDictionary[ID],0))),""))</f>
        <v/>
      </c>
      <c r="H200" s="28" t="str">
        <f>IF(AND(ISNUMBER(MonthlyData[[#This Row],[Value]]),ISNUMBER(MonthlyData[[#This Row],[Target]])),IF(MonthlyData[[#This Row],[Target]]=0,"",(MonthlyData[[#This Row],[Value]]-MonthlyData[[#This Row],[Target]])/MonthlyData[[#This Row],[Target]]),"")</f>
        <v/>
      </c>
      <c r="I200"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200"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201" spans="1:10" ht="18" customHeight="1" x14ac:dyDescent="0.25">
      <c r="A201" s="30"/>
      <c r="B201" s="32"/>
      <c r="C201" s="24"/>
      <c r="D201" s="22" t="str">
        <f>IF(MonthlyData[[#This Row],[Measure ID]]="","",IFERROR(INDEX(MeasureDictionary[Measure],MATCH(MonthlyData[[#This Row],[Measure ID]],MeasureDictionary[ID],0)),""))</f>
        <v/>
      </c>
      <c r="E201" s="26" t="str">
        <f>IF(MonthlyData[[#This Row],[Measure ID]]="","",IFERROR(IF(INDEX(MeasureDictionary[Target],MATCH(MonthlyData[[#This Row],[Measure ID]],MeasureDictionary[ID],0))="","",INDEX(MeasureDictionary[Target],MATCH(MonthlyData[[#This Row],[Measure ID]],MeasureDictionary[ID],0))),""))</f>
        <v/>
      </c>
      <c r="F201" s="34" t="str">
        <f>IF(MonthlyData[[#This Row],[Measure ID]]="","",IFERROR(IF(INDEX(MeasureDictionary[Better is],MATCH(MonthlyData[[#This Row],[Measure ID]],MeasureDictionary[ID],0))="","",INDEX(MeasureDictionary[Better is],MATCH(MonthlyData[[#This Row],[Measure ID]],MeasureDictionary[ID],0))),""))</f>
        <v/>
      </c>
      <c r="G201" s="36" t="str">
        <f>IF(MonthlyData[[#This Row],[Measure ID]]="","",IFERROR(IF(INDEX(MeasureDictionary[At-risk band],MATCH(MonthlyData[[#This Row],[Measure ID]],MeasureDictionary[ID],0))="",DefaultBand,INDEX(MeasureDictionary[At-risk band],MATCH(MonthlyData[[#This Row],[Measure ID]],MeasureDictionary[ID],0))),""))</f>
        <v/>
      </c>
      <c r="H201" s="28" t="str">
        <f>IF(AND(ISNUMBER(MonthlyData[[#This Row],[Value]]),ISNUMBER(MonthlyData[[#This Row],[Target]])),IF(MonthlyData[[#This Row],[Target]]=0,"",(MonthlyData[[#This Row],[Value]]-MonthlyData[[#This Row],[Target]])/MonthlyData[[#This Row],[Target]]),"")</f>
        <v/>
      </c>
      <c r="I201"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201"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202" spans="1:10" ht="18" customHeight="1" x14ac:dyDescent="0.25">
      <c r="A202" s="30"/>
      <c r="B202" s="32"/>
      <c r="C202" s="24"/>
      <c r="D202" s="22" t="str">
        <f>IF(MonthlyData[[#This Row],[Measure ID]]="","",IFERROR(INDEX(MeasureDictionary[Measure],MATCH(MonthlyData[[#This Row],[Measure ID]],MeasureDictionary[ID],0)),""))</f>
        <v/>
      </c>
      <c r="E202" s="26" t="str">
        <f>IF(MonthlyData[[#This Row],[Measure ID]]="","",IFERROR(IF(INDEX(MeasureDictionary[Target],MATCH(MonthlyData[[#This Row],[Measure ID]],MeasureDictionary[ID],0))="","",INDEX(MeasureDictionary[Target],MATCH(MonthlyData[[#This Row],[Measure ID]],MeasureDictionary[ID],0))),""))</f>
        <v/>
      </c>
      <c r="F202" s="34" t="str">
        <f>IF(MonthlyData[[#This Row],[Measure ID]]="","",IFERROR(IF(INDEX(MeasureDictionary[Better is],MATCH(MonthlyData[[#This Row],[Measure ID]],MeasureDictionary[ID],0))="","",INDEX(MeasureDictionary[Better is],MATCH(MonthlyData[[#This Row],[Measure ID]],MeasureDictionary[ID],0))),""))</f>
        <v/>
      </c>
      <c r="G202" s="36" t="str">
        <f>IF(MonthlyData[[#This Row],[Measure ID]]="","",IFERROR(IF(INDEX(MeasureDictionary[At-risk band],MATCH(MonthlyData[[#This Row],[Measure ID]],MeasureDictionary[ID],0))="",DefaultBand,INDEX(MeasureDictionary[At-risk band],MATCH(MonthlyData[[#This Row],[Measure ID]],MeasureDictionary[ID],0))),""))</f>
        <v/>
      </c>
      <c r="H202" s="28" t="str">
        <f>IF(AND(ISNUMBER(MonthlyData[[#This Row],[Value]]),ISNUMBER(MonthlyData[[#This Row],[Target]])),IF(MonthlyData[[#This Row],[Target]]=0,"",(MonthlyData[[#This Row],[Value]]-MonthlyData[[#This Row],[Target]])/MonthlyData[[#This Row],[Target]]),"")</f>
        <v/>
      </c>
      <c r="I202"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202"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203" spans="1:10" ht="18" customHeight="1" x14ac:dyDescent="0.25">
      <c r="A203" s="30"/>
      <c r="B203" s="32"/>
      <c r="C203" s="24"/>
      <c r="D203" s="22" t="str">
        <f>IF(MonthlyData[[#This Row],[Measure ID]]="","",IFERROR(INDEX(MeasureDictionary[Measure],MATCH(MonthlyData[[#This Row],[Measure ID]],MeasureDictionary[ID],0)),""))</f>
        <v/>
      </c>
      <c r="E203" s="26" t="str">
        <f>IF(MonthlyData[[#This Row],[Measure ID]]="","",IFERROR(IF(INDEX(MeasureDictionary[Target],MATCH(MonthlyData[[#This Row],[Measure ID]],MeasureDictionary[ID],0))="","",INDEX(MeasureDictionary[Target],MATCH(MonthlyData[[#This Row],[Measure ID]],MeasureDictionary[ID],0))),""))</f>
        <v/>
      </c>
      <c r="F203" s="34" t="str">
        <f>IF(MonthlyData[[#This Row],[Measure ID]]="","",IFERROR(IF(INDEX(MeasureDictionary[Better is],MATCH(MonthlyData[[#This Row],[Measure ID]],MeasureDictionary[ID],0))="","",INDEX(MeasureDictionary[Better is],MATCH(MonthlyData[[#This Row],[Measure ID]],MeasureDictionary[ID],0))),""))</f>
        <v/>
      </c>
      <c r="G203" s="36" t="str">
        <f>IF(MonthlyData[[#This Row],[Measure ID]]="","",IFERROR(IF(INDEX(MeasureDictionary[At-risk band],MATCH(MonthlyData[[#This Row],[Measure ID]],MeasureDictionary[ID],0))="",DefaultBand,INDEX(MeasureDictionary[At-risk band],MATCH(MonthlyData[[#This Row],[Measure ID]],MeasureDictionary[ID],0))),""))</f>
        <v/>
      </c>
      <c r="H203" s="28" t="str">
        <f>IF(AND(ISNUMBER(MonthlyData[[#This Row],[Value]]),ISNUMBER(MonthlyData[[#This Row],[Target]])),IF(MonthlyData[[#This Row],[Target]]=0,"",(MonthlyData[[#This Row],[Value]]-MonthlyData[[#This Row],[Target]])/MonthlyData[[#This Row],[Target]]),"")</f>
        <v/>
      </c>
      <c r="I203"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203"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row r="204" spans="1:10" ht="18" customHeight="1" x14ac:dyDescent="0.25">
      <c r="A204" s="30"/>
      <c r="B204" s="32"/>
      <c r="C204" s="24"/>
      <c r="D204" s="22" t="str">
        <f>IF(MonthlyData[[#This Row],[Measure ID]]="","",IFERROR(INDEX(MeasureDictionary[Measure],MATCH(MonthlyData[[#This Row],[Measure ID]],MeasureDictionary[ID],0)),""))</f>
        <v/>
      </c>
      <c r="E204" s="26" t="str">
        <f>IF(MonthlyData[[#This Row],[Measure ID]]="","",IFERROR(IF(INDEX(MeasureDictionary[Target],MATCH(MonthlyData[[#This Row],[Measure ID]],MeasureDictionary[ID],0))="","",INDEX(MeasureDictionary[Target],MATCH(MonthlyData[[#This Row],[Measure ID]],MeasureDictionary[ID],0))),""))</f>
        <v/>
      </c>
      <c r="F204" s="34" t="str">
        <f>IF(MonthlyData[[#This Row],[Measure ID]]="","",IFERROR(IF(INDEX(MeasureDictionary[Better is],MATCH(MonthlyData[[#This Row],[Measure ID]],MeasureDictionary[ID],0))="","",INDEX(MeasureDictionary[Better is],MATCH(MonthlyData[[#This Row],[Measure ID]],MeasureDictionary[ID],0))),""))</f>
        <v/>
      </c>
      <c r="G204" s="36" t="str">
        <f>IF(MonthlyData[[#This Row],[Measure ID]]="","",IFERROR(IF(INDEX(MeasureDictionary[At-risk band],MATCH(MonthlyData[[#This Row],[Measure ID]],MeasureDictionary[ID],0))="",DefaultBand,INDEX(MeasureDictionary[At-risk band],MATCH(MonthlyData[[#This Row],[Measure ID]],MeasureDictionary[ID],0))),""))</f>
        <v/>
      </c>
      <c r="H204" s="28" t="str">
        <f>IF(AND(ISNUMBER(MonthlyData[[#This Row],[Value]]),ISNUMBER(MonthlyData[[#This Row],[Target]])),IF(MonthlyData[[#This Row],[Target]]=0,"",(MonthlyData[[#This Row],[Value]]-MonthlyData[[#This Row],[Target]])/MonthlyData[[#This Row],[Target]]),"")</f>
        <v/>
      </c>
      <c r="I204" s="34" t="str">
        <f>IF(AND(ISNUMBER(MonthlyData[[#This Row],[Value]]),ISNUMBER(MonthlyData[[#This Row],[Target]]),ISNUMBER(MonthlyData[[#This Row],[At-risk band]]),OR(MonthlyData[[#This Row],[Better is]]="Higher",MonthlyData[[#This Row],[Better is]]="Lower")),IF(MonthlyData[[#This Row],[Better is]]="Higher",IF(MonthlyData[[#This Row],[Value]]&gt;=MonthlyData[[#This Row],[Target]],"Met",IF(MonthlyData[[#This Row],[Value]]&gt;=MonthlyData[[#This Row],[Target]]*(1-MonthlyData[[#This Row],[At-risk band]]),"At risk","Not met")),IF(MonthlyData[[#This Row],[Value]]&lt;=MonthlyData[[#This Row],[Target]],"Met",IF(MonthlyData[[#This Row],[Value]]&lt;=MonthlyData[[#This Row],[Target]]*(1+MonthlyData[[#This Row],[At-risk band]]),"At risk","Not met"))),"")</f>
        <v/>
      </c>
      <c r="J204" s="34" t="str">
        <f>IF(COUNTA(MonthlyData[[#This Row],[Month]],MonthlyData[[#This Row],[Measure ID]],MonthlyData[[#This Row],[Value]])=0,"",IF(NOT(ISNUMBER(MonthlyData[[#This Row],[Month]])),"Month missing",IF(MonthlyData[[#This Row],[Measure ID]]="","Measure ID missing",IF(ISNA(MATCH(MonthlyData[[#This Row],[Measure ID]],MeasureDictionary[ID],0)),"Unknown measure ID",IF(NOT(ISNUMBER(MonthlyData[[#This Row],[Value]])),"Value missing",IF(COUNTIFS(MonthlyData[Month],MonthlyData[[#This Row],[Month]],MonthlyData[Measure ID],MonthlyData[[#This Row],[Measure ID]])&gt;1,"Duplicate row",IF(DAY(MonthlyData[[#This Row],[Month]])&lt;&gt;1,"Use 1st of month","OK")))))))</f>
        <v/>
      </c>
    </row>
  </sheetData>
  <phoneticPr fontId="1" type="noConversion"/>
  <conditionalFormatting sqref="I5:I204">
    <cfRule type="expression" dxfId="18" priority="1">
      <formula>$I5="Met"</formula>
    </cfRule>
    <cfRule type="expression" dxfId="17" priority="2">
      <formula>$I5="At risk"</formula>
    </cfRule>
    <cfRule type="expression" dxfId="16" priority="3">
      <formula>$I5="Not met"</formula>
    </cfRule>
  </conditionalFormatting>
  <conditionalFormatting sqref="J5:J204">
    <cfRule type="expression" dxfId="15" priority="4">
      <formula>AND($J5&lt;&gt;"",$J5&lt;&gt;"OK")</formula>
    </cfRule>
    <cfRule type="expression" dxfId="14" priority="5">
      <formula>$J5="OK"</formula>
    </cfRule>
  </conditionalFormatting>
  <dataValidations count="2">
    <dataValidation type="custom" allowBlank="1" showInputMessage="1" showErrorMessage="1" errorTitle="First of the month" error="Enter a date on the 1st of the month, e.g. 2026-10-01." sqref="A5:A204" xr:uid="{C1BA6EFD-98FE-4748-BFA4-12537F17E3FF}">
      <formula1>AND(ISNUMBER(A5),DAY(A5)=1,A5&gt;=36526)</formula1>
    </dataValidation>
    <dataValidation type="decimal" allowBlank="1" showInputMessage="1" showErrorMessage="1" errorTitle="Number needed" error="Enter the month's value as a number." sqref="C5:C204" xr:uid="{B0B4D01A-C6CB-4E1D-B521-C787367F8B9E}">
      <formula1>-1000000000</formula1>
      <formula2>1000000000</formula2>
    </dataValidation>
  </dataValidations>
  <printOptions horizontalCentered="1"/>
  <pageMargins left="0.75" right="0.75" top="1" bottom="1" header="0.5" footer="0.5"/>
  <pageSetup scale="52" fitToHeight="0"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Unknown measure" error="Pick a measure ID defined on the Measure Dictionary sheet." xr:uid="{E368688A-CEE3-4972-AB20-49F72E9389A5}">
          <x14:formula1>
            <xm:f>'Measure Dictionary'!$A$5:$A$24</xm:f>
          </x14:formula1>
          <xm:sqref>B5:B204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E7D32"/>
    <pageSetUpPr fitToPage="1"/>
  </sheetPr>
  <dimension ref="A1:N47"/>
  <sheetViews>
    <sheetView showGridLines="0" workbookViewId="0">
      <pane ySplit="2" topLeftCell="A3" activePane="bottomLeft" state="frozen"/>
      <selection pane="bottomLeft"/>
    </sheetView>
  </sheetViews>
  <sheetFormatPr defaultRowHeight="15" x14ac:dyDescent="0.25"/>
  <cols>
    <col min="1" max="1" width="9.42578125" customWidth="1"/>
    <col min="2" max="2" width="40.140625" customWidth="1"/>
    <col min="3" max="3" width="14.140625" customWidth="1"/>
    <col min="4" max="4" width="9.42578125" customWidth="1"/>
    <col min="5" max="6" width="14.140625" customWidth="1"/>
    <col min="7" max="8" width="11.85546875" customWidth="1"/>
    <col min="9" max="9" width="14.140625" customWidth="1"/>
    <col min="10" max="11" width="13" customWidth="1"/>
    <col min="12" max="12" width="11.85546875" customWidth="1"/>
    <col min="13" max="13" width="14.140625" customWidth="1"/>
    <col min="14" max="14" width="15.28515625" customWidth="1"/>
  </cols>
  <sheetData>
    <row r="1" spans="1:14" ht="39.950000000000003" customHeight="1" x14ac:dyDescent="0.25">
      <c r="A1" s="38" t="s">
        <v>70</v>
      </c>
      <c r="B1" s="37"/>
      <c r="C1" s="37"/>
      <c r="D1" s="37"/>
      <c r="E1" s="37"/>
      <c r="F1" s="37"/>
      <c r="G1" s="37"/>
      <c r="H1" s="37"/>
      <c r="I1" s="37"/>
      <c r="J1" s="37"/>
      <c r="K1" s="37"/>
      <c r="L1" s="37"/>
      <c r="M1" s="37"/>
      <c r="N1" s="37"/>
    </row>
    <row r="2" spans="1:14" ht="21.95" customHeight="1" x14ac:dyDescent="0.25">
      <c r="A2" s="40" t="str" cm="1">
        <f t="array" ref="A2">"Latest reporting month: "&amp;IF('Trend Data'!N4="","no data yet",TEXT('Trend Data'!N4,"mmmm yyyy"))&amp;"   |   "&amp;COUNTIF($A$26:$A$45,"?*")&amp;" measures defined   |   "&amp;IF(SUMPRODUCT((MonthlyData[Data check]&lt;&gt;"")*(MonthlyData[Data check]&lt;&gt;"OK"))=0,"All data checks passed",SUMPRODUCT((MonthlyData[Data check]&lt;&gt;"")*(MonthlyData[Data check]&lt;&gt;"OK"))&amp;" data row(s) need attention - see Monthly Data")</f>
        <v>Latest reporting month: September 2026   |   4 measures defined   |   All data checks passed</v>
      </c>
      <c r="B2" s="39"/>
      <c r="C2" s="39"/>
      <c r="D2" s="39"/>
      <c r="E2" s="39"/>
      <c r="F2" s="39"/>
      <c r="G2" s="39"/>
      <c r="H2" s="39"/>
      <c r="I2" s="39"/>
      <c r="J2" s="39"/>
      <c r="K2" s="39"/>
      <c r="L2" s="39"/>
      <c r="M2" s="39"/>
      <c r="N2" s="39"/>
    </row>
    <row r="3" spans="1:14" ht="9.9499999999999993" customHeight="1" thickBot="1" x14ac:dyDescent="0.3">
      <c r="A3" s="1"/>
      <c r="B3" s="1"/>
      <c r="C3" s="1"/>
      <c r="D3" s="1"/>
      <c r="E3" s="1"/>
      <c r="F3" s="1"/>
      <c r="G3" s="1"/>
      <c r="H3" s="1"/>
      <c r="I3" s="1"/>
      <c r="J3" s="1"/>
      <c r="K3" s="1"/>
      <c r="L3" s="1"/>
      <c r="M3" s="1"/>
      <c r="N3" s="1"/>
    </row>
    <row r="4" spans="1:14" ht="21.95" customHeight="1" thickTop="1" x14ac:dyDescent="0.25">
      <c r="A4" s="95" t="s">
        <v>71</v>
      </c>
      <c r="B4" s="96"/>
      <c r="C4" s="98" t="s">
        <v>72</v>
      </c>
      <c r="D4" s="99"/>
      <c r="E4" s="99"/>
      <c r="F4" s="99"/>
      <c r="G4" s="87" t="s">
        <v>73</v>
      </c>
      <c r="H4" s="88"/>
      <c r="I4" s="88"/>
      <c r="J4" s="88"/>
      <c r="K4" s="92" t="s">
        <v>74</v>
      </c>
      <c r="L4" s="93"/>
      <c r="M4" s="93"/>
      <c r="N4" s="93"/>
    </row>
    <row r="5" spans="1:14" ht="44.1" customHeight="1" x14ac:dyDescent="0.25">
      <c r="A5" s="97">
        <f>COUNTIF($J$26:$J$45,"Met")</f>
        <v>1</v>
      </c>
      <c r="B5" s="90"/>
      <c r="C5" s="100">
        <f>COUNTIF($J$26:$J$45,"At risk")</f>
        <v>1</v>
      </c>
      <c r="D5" s="90"/>
      <c r="E5" s="90"/>
      <c r="F5" s="90"/>
      <c r="G5" s="89">
        <f>COUNTIF($J$26:$J$45,"Not met")</f>
        <v>2</v>
      </c>
      <c r="H5" s="90"/>
      <c r="I5" s="90"/>
      <c r="J5" s="90"/>
      <c r="K5" s="94">
        <f>IF(COUNTIF($J$26:$J$45,"?*")=0,"-",A5/COUNTIF($J$26:$J$45,"?*"))</f>
        <v>0.25</v>
      </c>
      <c r="L5" s="90"/>
      <c r="M5" s="90"/>
      <c r="N5" s="90"/>
    </row>
    <row r="6" spans="1:14" ht="20.100000000000001" customHeight="1" x14ac:dyDescent="0.25">
      <c r="A6" s="91" t="str">
        <f>"at or better than target"</f>
        <v>at or better than target</v>
      </c>
      <c r="B6" s="90"/>
      <c r="C6" s="91" t="str">
        <f>"within band of target"</f>
        <v>within band of target</v>
      </c>
      <c r="D6" s="90"/>
      <c r="E6" s="90"/>
      <c r="F6" s="90"/>
      <c r="G6" s="91" t="str">
        <f>"outside band of target"</f>
        <v>outside band of target</v>
      </c>
      <c r="H6" s="90"/>
      <c r="I6" s="90"/>
      <c r="J6" s="90"/>
      <c r="K6" s="91" t="str">
        <f>"of "&amp;COUNTIF($J$26:$J$45,"?*")&amp;" measures reporting"</f>
        <v>of 4 measures reporting</v>
      </c>
      <c r="L6" s="90"/>
      <c r="M6" s="90"/>
      <c r="N6" s="90"/>
    </row>
    <row r="7" spans="1:14" ht="9.9499999999999993" customHeight="1" x14ac:dyDescent="0.25">
      <c r="A7" s="1"/>
      <c r="B7" s="1"/>
      <c r="C7" s="1"/>
      <c r="D7" s="1"/>
      <c r="E7" s="1"/>
      <c r="F7" s="1"/>
      <c r="G7" s="1"/>
      <c r="H7" s="1"/>
      <c r="I7" s="1"/>
      <c r="J7" s="1"/>
      <c r="K7" s="1"/>
      <c r="L7" s="1"/>
      <c r="M7" s="1"/>
      <c r="N7" s="1"/>
    </row>
    <row r="8" spans="1:14" ht="24" customHeight="1" x14ac:dyDescent="0.25">
      <c r="A8" s="42" t="s">
        <v>75</v>
      </c>
      <c r="B8" s="41"/>
      <c r="C8" s="41"/>
      <c r="D8" s="41"/>
      <c r="E8" s="41"/>
      <c r="F8" s="41"/>
      <c r="G8" s="41"/>
      <c r="H8" s="42" t="s">
        <v>76</v>
      </c>
      <c r="I8" s="41"/>
      <c r="J8" s="41"/>
      <c r="K8" s="41"/>
      <c r="L8" s="41"/>
      <c r="M8" s="41"/>
      <c r="N8" s="41"/>
    </row>
    <row r="9" spans="1:14" ht="21.95" customHeight="1" x14ac:dyDescent="0.25">
      <c r="A9" s="43" t="s">
        <v>78</v>
      </c>
      <c r="B9" s="44" t="s">
        <v>11</v>
      </c>
      <c r="C9" s="6"/>
      <c r="D9" s="6"/>
      <c r="E9" s="6"/>
      <c r="F9" s="6"/>
      <c r="G9" s="6"/>
      <c r="H9" s="45" t="s">
        <v>79</v>
      </c>
      <c r="I9" s="6"/>
      <c r="J9" s="6"/>
      <c r="K9" s="6"/>
      <c r="L9" s="6"/>
      <c r="M9" s="6"/>
      <c r="N9" s="6"/>
    </row>
    <row r="10" spans="1:14" x14ac:dyDescent="0.25">
      <c r="A10" s="1"/>
      <c r="B10" s="1"/>
      <c r="C10" s="1"/>
      <c r="D10" s="1"/>
      <c r="E10" s="1"/>
      <c r="F10" s="1"/>
      <c r="G10" s="1"/>
      <c r="H10" s="1"/>
      <c r="I10" s="1"/>
      <c r="J10" s="1"/>
      <c r="K10" s="1"/>
      <c r="L10" s="1"/>
      <c r="M10" s="1"/>
      <c r="N10" s="1"/>
    </row>
    <row r="11" spans="1:14" x14ac:dyDescent="0.25">
      <c r="A11" s="1"/>
      <c r="B11" s="1"/>
      <c r="C11" s="1"/>
      <c r="D11" s="1"/>
      <c r="E11" s="1"/>
      <c r="F11" s="1"/>
      <c r="G11" s="1"/>
      <c r="H11" s="1"/>
      <c r="I11" s="1"/>
      <c r="J11" s="1"/>
      <c r="K11" s="1"/>
      <c r="L11" s="1"/>
      <c r="M11" s="1"/>
      <c r="N11" s="1"/>
    </row>
    <row r="12" spans="1:14" x14ac:dyDescent="0.25">
      <c r="A12" s="1"/>
      <c r="B12" s="1"/>
      <c r="C12" s="1"/>
      <c r="D12" s="1"/>
      <c r="E12" s="1"/>
      <c r="F12" s="1"/>
      <c r="G12" s="1"/>
      <c r="H12" s="1"/>
      <c r="I12" s="1"/>
      <c r="J12" s="1"/>
      <c r="K12" s="1"/>
      <c r="L12" s="1"/>
      <c r="M12" s="1"/>
      <c r="N12" s="1"/>
    </row>
    <row r="13" spans="1:14" x14ac:dyDescent="0.25">
      <c r="A13" s="1"/>
      <c r="B13" s="1"/>
      <c r="C13" s="1"/>
      <c r="D13" s="1"/>
      <c r="E13" s="1"/>
      <c r="F13" s="1"/>
      <c r="G13" s="1"/>
      <c r="H13" s="1"/>
      <c r="I13" s="1"/>
      <c r="J13" s="1"/>
      <c r="K13" s="1"/>
      <c r="L13" s="1"/>
      <c r="M13" s="1"/>
      <c r="N13" s="1"/>
    </row>
    <row r="14" spans="1:14" x14ac:dyDescent="0.25">
      <c r="A14" s="1"/>
      <c r="B14" s="1"/>
      <c r="C14" s="1"/>
      <c r="D14" s="1"/>
      <c r="E14" s="1"/>
      <c r="F14" s="1"/>
      <c r="G14" s="1"/>
      <c r="H14" s="1"/>
      <c r="I14" s="1"/>
      <c r="J14" s="1"/>
      <c r="K14" s="1"/>
      <c r="L14" s="1"/>
      <c r="M14" s="1"/>
      <c r="N14" s="1"/>
    </row>
    <row r="15" spans="1:14" x14ac:dyDescent="0.25">
      <c r="A15" s="1"/>
      <c r="B15" s="1"/>
      <c r="C15" s="1"/>
      <c r="D15" s="1"/>
      <c r="E15" s="1"/>
      <c r="F15" s="1"/>
      <c r="G15" s="1"/>
      <c r="H15" s="1"/>
      <c r="I15" s="1"/>
      <c r="J15" s="1"/>
      <c r="K15" s="1"/>
      <c r="L15" s="1"/>
      <c r="M15" s="1"/>
      <c r="N15" s="1"/>
    </row>
    <row r="16" spans="1:14" x14ac:dyDescent="0.25">
      <c r="A16" s="1"/>
      <c r="B16" s="1"/>
      <c r="C16" s="1"/>
      <c r="D16" s="1"/>
      <c r="E16" s="1"/>
      <c r="F16" s="1"/>
      <c r="G16" s="1"/>
      <c r="H16" s="1"/>
      <c r="I16" s="1"/>
      <c r="J16" s="1"/>
      <c r="K16" s="1"/>
      <c r="L16" s="1"/>
      <c r="M16" s="1"/>
      <c r="N16" s="1"/>
    </row>
    <row r="17" spans="1:14" x14ac:dyDescent="0.25">
      <c r="A17" s="1"/>
      <c r="B17" s="1"/>
      <c r="C17" s="1"/>
      <c r="D17" s="1"/>
      <c r="E17" s="1"/>
      <c r="F17" s="1"/>
      <c r="G17" s="1"/>
      <c r="H17" s="1"/>
      <c r="I17" s="1"/>
      <c r="J17" s="1"/>
      <c r="K17" s="1"/>
      <c r="L17" s="1"/>
      <c r="M17" s="1"/>
      <c r="N17" s="1"/>
    </row>
    <row r="18" spans="1:14" x14ac:dyDescent="0.25">
      <c r="A18" s="1"/>
      <c r="B18" s="1"/>
      <c r="C18" s="1"/>
      <c r="D18" s="1"/>
      <c r="E18" s="1"/>
      <c r="F18" s="1"/>
      <c r="G18" s="1"/>
      <c r="H18" s="1"/>
      <c r="I18" s="1"/>
      <c r="J18" s="1"/>
      <c r="K18" s="1"/>
      <c r="L18" s="1"/>
      <c r="M18" s="1"/>
      <c r="N18" s="1"/>
    </row>
    <row r="19" spans="1:14" x14ac:dyDescent="0.25">
      <c r="A19" s="1"/>
      <c r="B19" s="1"/>
      <c r="C19" s="1"/>
      <c r="D19" s="1"/>
      <c r="E19" s="1"/>
      <c r="F19" s="1"/>
      <c r="G19" s="1"/>
      <c r="H19" s="1"/>
      <c r="I19" s="1"/>
      <c r="J19" s="1"/>
      <c r="K19" s="1"/>
      <c r="L19" s="1"/>
      <c r="M19" s="1"/>
      <c r="N19" s="1"/>
    </row>
    <row r="20" spans="1:14" x14ac:dyDescent="0.25">
      <c r="A20" s="1"/>
      <c r="B20" s="1"/>
      <c r="C20" s="1"/>
      <c r="D20" s="1"/>
      <c r="E20" s="1"/>
      <c r="F20" s="1"/>
      <c r="G20" s="1"/>
      <c r="H20" s="1"/>
      <c r="I20" s="1"/>
      <c r="J20" s="1"/>
      <c r="K20" s="1"/>
      <c r="L20" s="1"/>
      <c r="M20" s="1"/>
      <c r="N20" s="1"/>
    </row>
    <row r="21" spans="1:14" x14ac:dyDescent="0.25">
      <c r="A21" s="1"/>
      <c r="B21" s="1"/>
      <c r="C21" s="1"/>
      <c r="D21" s="1"/>
      <c r="E21" s="1"/>
      <c r="F21" s="1"/>
      <c r="G21" s="1"/>
      <c r="H21" s="1"/>
      <c r="I21" s="1"/>
      <c r="J21" s="1"/>
      <c r="K21" s="1"/>
      <c r="L21" s="1"/>
      <c r="M21" s="1"/>
      <c r="N21" s="1"/>
    </row>
    <row r="22" spans="1:14" x14ac:dyDescent="0.25">
      <c r="A22" s="1"/>
      <c r="B22" s="1"/>
      <c r="C22" s="1"/>
      <c r="D22" s="1"/>
      <c r="E22" s="1"/>
      <c r="F22" s="1"/>
      <c r="G22" s="1"/>
      <c r="H22" s="1"/>
      <c r="I22" s="1"/>
      <c r="J22" s="1"/>
      <c r="K22" s="1"/>
      <c r="L22" s="1"/>
      <c r="M22" s="1"/>
      <c r="N22" s="1"/>
    </row>
    <row r="23" spans="1:14" ht="9.9499999999999993" customHeight="1" x14ac:dyDescent="0.25">
      <c r="A23" s="1"/>
      <c r="B23" s="1"/>
      <c r="C23" s="1"/>
      <c r="D23" s="1"/>
      <c r="E23" s="1"/>
      <c r="F23" s="1"/>
      <c r="G23" s="1"/>
      <c r="H23" s="1"/>
      <c r="I23" s="1"/>
      <c r="J23" s="1"/>
      <c r="K23" s="1"/>
      <c r="L23" s="1"/>
      <c r="M23" s="1"/>
      <c r="N23" s="1"/>
    </row>
    <row r="24" spans="1:14" ht="24" customHeight="1" x14ac:dyDescent="0.25">
      <c r="A24" s="42" t="s">
        <v>77</v>
      </c>
      <c r="B24" s="41"/>
      <c r="C24" s="41"/>
      <c r="D24" s="41"/>
      <c r="E24" s="41"/>
      <c r="F24" s="41"/>
      <c r="G24" s="41"/>
      <c r="H24" s="41"/>
      <c r="I24" s="41"/>
      <c r="J24" s="41"/>
      <c r="K24" s="41"/>
      <c r="L24" s="41"/>
      <c r="M24" s="41"/>
      <c r="N24" s="41"/>
    </row>
    <row r="25" spans="1:14" ht="33.950000000000003" customHeight="1" x14ac:dyDescent="0.25">
      <c r="A25" s="9" t="s">
        <v>2</v>
      </c>
      <c r="B25" s="10" t="s">
        <v>3</v>
      </c>
      <c r="C25" s="9" t="s">
        <v>37</v>
      </c>
      <c r="D25" s="9" t="s">
        <v>38</v>
      </c>
      <c r="E25" s="9" t="s">
        <v>33</v>
      </c>
      <c r="F25" s="9" t="s">
        <v>34</v>
      </c>
      <c r="G25" s="9" t="s">
        <v>8</v>
      </c>
      <c r="H25" s="9" t="s">
        <v>9</v>
      </c>
      <c r="I25" s="9" t="s">
        <v>52</v>
      </c>
      <c r="J25" s="9" t="s">
        <v>35</v>
      </c>
      <c r="K25" s="9" t="s">
        <v>80</v>
      </c>
      <c r="L25" s="9" t="s">
        <v>81</v>
      </c>
      <c r="M25" s="9" t="s">
        <v>82</v>
      </c>
      <c r="N25" s="9" t="s">
        <v>36</v>
      </c>
    </row>
    <row r="26" spans="1:14" ht="24" customHeight="1" x14ac:dyDescent="0.25">
      <c r="A26" s="46" t="str">
        <f>IF('Measure Dictionary'!A5="","",'Measure Dictionary'!A5)</f>
        <v>M1</v>
      </c>
      <c r="B26" s="6" t="str">
        <f>IF($A26="","",'Measure Dictionary'!B5)</f>
        <v>Days from application to permit</v>
      </c>
      <c r="C26" s="47" t="str">
        <f>IF($A26="","",'Measure Dictionary'!C5&amp;"")</f>
        <v>Speed</v>
      </c>
      <c r="D26" s="47" t="str">
        <f>IF($A26="","",'Measure Dictionary'!H5&amp;"")</f>
        <v>Days</v>
      </c>
      <c r="E26" s="48">
        <f>IF($A26="","",IF(COUNTIFS(MonthlyData[Measure ID],$A26,MonthlyData[Value],"&lt;&gt;")=0,"",_xlfn.MAXIFS(MonthlyData[Month],MonthlyData[Measure ID],$A26,MonthlyData[Value],"&lt;&gt;")))</f>
        <v>46266</v>
      </c>
      <c r="F26" s="51">
        <f>IF($E26="","",AVERAGEIFS(MonthlyData[Value],MonthlyData[Measure ID],$A26,MonthlyData[Month],$E26))</f>
        <v>21</v>
      </c>
      <c r="G26" s="51">
        <f>IF($A26="","",IF('Measure Dictionary'!I5="","",'Measure Dictionary'!I5))</f>
        <v>16</v>
      </c>
      <c r="H26" s="47" t="str">
        <f>IF($A26="","",'Measure Dictionary'!J5&amp;"")</f>
        <v>Lower</v>
      </c>
      <c r="I26" s="49">
        <f t="shared" ref="I26:I45" si="0">IF(AND(ISNUMBER($F26),ISNUMBER($G26)),IF($G26=0,"",($F26-$G26)/$G26),"")</f>
        <v>0.3125</v>
      </c>
      <c r="J26" s="47" t="str" cm="1">
        <f t="array" ref="J26">IF($E26="","",IFERROR(INDEX(MonthlyData[Status],MATCH(1,INDEX((MonthlyData[Measure ID]=$A26)*(MonthlyData[Month]=$E26),0),0))&amp;"",""))</f>
        <v>Not met</v>
      </c>
      <c r="K26" s="51">
        <f>IF($E26="","",IF(COUNTIFS(MonthlyData[Measure ID],$A26,MonthlyData[Month],"&lt;"&amp;$E26,MonthlyData[Value],"&lt;&gt;")=0,"",AVERAGEIFS(MonthlyData[Value],MonthlyData[Measure ID],$A26,MonthlyData[Month],_xlfn.MAXIFS(MonthlyData[Month],MonthlyData[Measure ID],$A26,MonthlyData[Month],"&lt;"&amp;$E26,MonthlyData[Value],"&lt;&gt;"))))</f>
        <v>22</v>
      </c>
      <c r="L26" s="50">
        <f t="shared" ref="L26:L45" si="1">IF(AND(ISNUMBER($F26),ISNUMBER($K26)),$F26-$K26,"")</f>
        <v>-1</v>
      </c>
      <c r="M26" s="52" t="str">
        <f>IF($A26="","",'Trend Data'!V5)</f>
        <v>··█▆▃▁</v>
      </c>
      <c r="N26" s="47" t="str">
        <f>IF($A26="","",COUNTIFS(MonthlyData[Measure ID],$A26,MonthlyData[Status],"Met")&amp;" of "&amp;COUNTIFS(MonthlyData[Measure ID],$A26,MonthlyData[Status],"?*"))</f>
        <v>0 of 4</v>
      </c>
    </row>
    <row r="27" spans="1:14" ht="24" customHeight="1" x14ac:dyDescent="0.25">
      <c r="A27" s="46" t="str">
        <f>IF('Measure Dictionary'!A6="","",'Measure Dictionary'!A6)</f>
        <v>M2</v>
      </c>
      <c r="B27" s="6" t="str">
        <f>IF($A27="","",'Measure Dictionary'!B6)</f>
        <v>First-time-complete rate</v>
      </c>
      <c r="C27" s="47" t="str">
        <f>IF($A27="","",'Measure Dictionary'!C6&amp;"")</f>
        <v>Quality</v>
      </c>
      <c r="D27" s="47" t="str">
        <f>IF($A27="","",'Measure Dictionary'!H6&amp;"")</f>
        <v>%</v>
      </c>
      <c r="E27" s="48">
        <f>IF($A27="","",IF(COUNTIFS(MonthlyData[Measure ID],$A27,MonthlyData[Value],"&lt;&gt;")=0,"",_xlfn.MAXIFS(MonthlyData[Month],MonthlyData[Measure ID],$A27,MonthlyData[Value],"&lt;&gt;")))</f>
        <v>46266</v>
      </c>
      <c r="F27" s="51">
        <f>IF($E27="","",AVERAGEIFS(MonthlyData[Value],MonthlyData[Measure ID],$A27,MonthlyData[Month],$E27))</f>
        <v>74</v>
      </c>
      <c r="G27" s="51">
        <f>IF($A27="","",IF('Measure Dictionary'!I6="","",'Measure Dictionary'!I6))</f>
        <v>85</v>
      </c>
      <c r="H27" s="47" t="str">
        <f>IF($A27="","",'Measure Dictionary'!J6&amp;"")</f>
        <v>Higher</v>
      </c>
      <c r="I27" s="49">
        <f t="shared" si="0"/>
        <v>-0.12941176470588237</v>
      </c>
      <c r="J27" s="47" t="str" cm="1">
        <f t="array" ref="J27">IF($E27="","",IFERROR(INDEX(MonthlyData[Status],MATCH(1,INDEX((MonthlyData[Measure ID]=$A27)*(MonthlyData[Month]=$E27),0),0))&amp;"",""))</f>
        <v>Not met</v>
      </c>
      <c r="K27" s="51">
        <f>IF($E27="","",IF(COUNTIFS(MonthlyData[Measure ID],$A27,MonthlyData[Month],"&lt;"&amp;$E27,MonthlyData[Value],"&lt;&gt;")=0,"",AVERAGEIFS(MonthlyData[Value],MonthlyData[Measure ID],$A27,MonthlyData[Month],_xlfn.MAXIFS(MonthlyData[Month],MonthlyData[Measure ID],$A27,MonthlyData[Month],"&lt;"&amp;$E27,MonthlyData[Value],"&lt;&gt;"))))</f>
        <v>72</v>
      </c>
      <c r="L27" s="50">
        <f t="shared" si="1"/>
        <v>2</v>
      </c>
      <c r="M27" s="52" t="str">
        <f>IF($A27="","",'Trend Data'!V6)</f>
        <v>··▁▃▆█</v>
      </c>
      <c r="N27" s="47" t="str">
        <f>IF($A27="","",COUNTIFS(MonthlyData[Measure ID],$A27,MonthlyData[Status],"Met")&amp;" of "&amp;COUNTIFS(MonthlyData[Measure ID],$A27,MonthlyData[Status],"?*"))</f>
        <v>0 of 4</v>
      </c>
    </row>
    <row r="28" spans="1:14" ht="24" customHeight="1" x14ac:dyDescent="0.25">
      <c r="A28" s="46" t="str">
        <f>IF('Measure Dictionary'!A7="","",'Measure Dictionary'!A7)</f>
        <v>M3</v>
      </c>
      <c r="B28" s="6" t="str">
        <f>IF($A28="","",'Measure Dictionary'!B7)</f>
        <v>Cost per permit</v>
      </c>
      <c r="C28" s="47" t="str">
        <f>IF($A28="","",'Measure Dictionary'!C7&amp;"")</f>
        <v>Cost</v>
      </c>
      <c r="D28" s="47" t="str">
        <f>IF($A28="","",'Measure Dictionary'!H7&amp;"")</f>
        <v>$</v>
      </c>
      <c r="E28" s="48">
        <f>IF($A28="","",IF(COUNTIFS(MonthlyData[Measure ID],$A28,MonthlyData[Value],"&lt;&gt;")=0,"",_xlfn.MAXIFS(MonthlyData[Month],MonthlyData[Measure ID],$A28,MonthlyData[Value],"&lt;&gt;")))</f>
        <v>46266</v>
      </c>
      <c r="F28" s="51">
        <f>IF($E28="","",AVERAGEIFS(MonthlyData[Value],MonthlyData[Measure ID],$A28,MonthlyData[Month],$E28))</f>
        <v>257</v>
      </c>
      <c r="G28" s="51">
        <f>IF($A28="","",IF('Measure Dictionary'!I7="","",'Measure Dictionary'!I7))</f>
        <v>250</v>
      </c>
      <c r="H28" s="47" t="str">
        <f>IF($A28="","",'Measure Dictionary'!J7&amp;"")</f>
        <v>Lower</v>
      </c>
      <c r="I28" s="49">
        <f t="shared" si="0"/>
        <v>2.8000000000000001E-2</v>
      </c>
      <c r="J28" s="47" t="str" cm="1">
        <f t="array" ref="J28">IF($E28="","",IFERROR(INDEX(MonthlyData[Status],MATCH(1,INDEX((MonthlyData[Measure ID]=$A28)*(MonthlyData[Month]=$E28),0),0))&amp;"",""))</f>
        <v>At risk</v>
      </c>
      <c r="K28" s="51">
        <f>IF($E28="","",IF(COUNTIFS(MonthlyData[Measure ID],$A28,MonthlyData[Month],"&lt;"&amp;$E28,MonthlyData[Value],"&lt;&gt;")=0,"",AVERAGEIFS(MonthlyData[Value],MonthlyData[Measure ID],$A28,MonthlyData[Month],_xlfn.MAXIFS(MonthlyData[Month],MonthlyData[Measure ID],$A28,MonthlyData[Month],"&lt;"&amp;$E28,MonthlyData[Value],"&lt;&gt;"))))</f>
        <v>264</v>
      </c>
      <c r="L28" s="50">
        <f t="shared" si="1"/>
        <v>-7</v>
      </c>
      <c r="M28" s="52" t="str">
        <f>IF($A28="","",'Trend Data'!V7)</f>
        <v>··█▆▃▁</v>
      </c>
      <c r="N28" s="47" t="str">
        <f>IF($A28="","",COUNTIFS(MonthlyData[Measure ID],$A28,MonthlyData[Status],"Met")&amp;" of "&amp;COUNTIFS(MonthlyData[Measure ID],$A28,MonthlyData[Status],"?*"))</f>
        <v>0 of 4</v>
      </c>
    </row>
    <row r="29" spans="1:14" ht="24" customHeight="1" x14ac:dyDescent="0.25">
      <c r="A29" s="46" t="str">
        <f>IF('Measure Dictionary'!A8="","",'Measure Dictionary'!A8)</f>
        <v>M4</v>
      </c>
      <c r="B29" s="6" t="str">
        <f>IF($A29="","",'Measure Dictionary'!B8)</f>
        <v>Applicant satisfaction</v>
      </c>
      <c r="C29" s="47" t="str">
        <f>IF($A29="","",'Measure Dictionary'!C8&amp;"")</f>
        <v>Quality</v>
      </c>
      <c r="D29" s="47" t="str">
        <f>IF($A29="","",'Measure Dictionary'!H8&amp;"")</f>
        <v>%</v>
      </c>
      <c r="E29" s="48">
        <f>IF($A29="","",IF(COUNTIFS(MonthlyData[Measure ID],$A29,MonthlyData[Value],"&lt;&gt;")=0,"",_xlfn.MAXIFS(MonthlyData[Month],MonthlyData[Measure ID],$A29,MonthlyData[Value],"&lt;&gt;")))</f>
        <v>46266</v>
      </c>
      <c r="F29" s="51">
        <f>IF($E29="","",AVERAGEIFS(MonthlyData[Value],MonthlyData[Measure ID],$A29,MonthlyData[Month],$E29))</f>
        <v>86</v>
      </c>
      <c r="G29" s="51">
        <f>IF($A29="","",IF('Measure Dictionary'!I8="","",'Measure Dictionary'!I8))</f>
        <v>85</v>
      </c>
      <c r="H29" s="47" t="str">
        <f>IF($A29="","",'Measure Dictionary'!J8&amp;"")</f>
        <v>Higher</v>
      </c>
      <c r="I29" s="49">
        <f t="shared" si="0"/>
        <v>1.1764705882352941E-2</v>
      </c>
      <c r="J29" s="47" t="str" cm="1">
        <f t="array" ref="J29">IF($E29="","",IFERROR(INDEX(MonthlyData[Status],MATCH(1,INDEX((MonthlyData[Measure ID]=$A29)*(MonthlyData[Month]=$E29),0),0))&amp;"",""))</f>
        <v>Met</v>
      </c>
      <c r="K29" s="51">
        <f>IF($E29="","",IF(COUNTIFS(MonthlyData[Measure ID],$A29,MonthlyData[Month],"&lt;"&amp;$E29,MonthlyData[Value],"&lt;&gt;")=0,"",AVERAGEIFS(MonthlyData[Value],MonthlyData[Measure ID],$A29,MonthlyData[Month],_xlfn.MAXIFS(MonthlyData[Month],MonthlyData[Measure ID],$A29,MonthlyData[Month],"&lt;"&amp;$E29,MonthlyData[Value],"&lt;&gt;"))))</f>
        <v>82</v>
      </c>
      <c r="L29" s="50">
        <f t="shared" si="1"/>
        <v>4</v>
      </c>
      <c r="M29" s="52" t="str">
        <f>IF($A29="","",'Trend Data'!V8)</f>
        <v>··▁▂▅█</v>
      </c>
      <c r="N29" s="47" t="str">
        <f>IF($A29="","",COUNTIFS(MonthlyData[Measure ID],$A29,MonthlyData[Status],"Met")&amp;" of "&amp;COUNTIFS(MonthlyData[Measure ID],$A29,MonthlyData[Status],"?*"))</f>
        <v>1 of 4</v>
      </c>
    </row>
    <row r="30" spans="1:14" ht="24" customHeight="1" x14ac:dyDescent="0.25">
      <c r="A30" s="46" t="str">
        <f>IF('Measure Dictionary'!A9="","",'Measure Dictionary'!A9)</f>
        <v/>
      </c>
      <c r="B30" s="6" t="str">
        <f>IF($A30="","",'Measure Dictionary'!B9)</f>
        <v/>
      </c>
      <c r="C30" s="47" t="str">
        <f>IF($A30="","",'Measure Dictionary'!C9&amp;"")</f>
        <v/>
      </c>
      <c r="D30" s="47" t="str">
        <f>IF($A30="","",'Measure Dictionary'!H9&amp;"")</f>
        <v/>
      </c>
      <c r="E30" s="48" t="str">
        <f>IF($A30="","",IF(COUNTIFS(MonthlyData[Measure ID],$A30,MonthlyData[Value],"&lt;&gt;")=0,"",_xlfn.MAXIFS(MonthlyData[Month],MonthlyData[Measure ID],$A30,MonthlyData[Value],"&lt;&gt;")))</f>
        <v/>
      </c>
      <c r="F30" s="51" t="str">
        <f>IF($E30="","",AVERAGEIFS(MonthlyData[Value],MonthlyData[Measure ID],$A30,MonthlyData[Month],$E30))</f>
        <v/>
      </c>
      <c r="G30" s="51" t="str">
        <f>IF($A30="","",IF('Measure Dictionary'!I9="","",'Measure Dictionary'!I9))</f>
        <v/>
      </c>
      <c r="H30" s="47" t="str">
        <f>IF($A30="","",'Measure Dictionary'!J9&amp;"")</f>
        <v/>
      </c>
      <c r="I30" s="49" t="str">
        <f t="shared" si="0"/>
        <v/>
      </c>
      <c r="J30" s="47" t="str" cm="1">
        <f t="array" ref="J30">IF($E30="","",IFERROR(INDEX(MonthlyData[Status],MATCH(1,INDEX((MonthlyData[Measure ID]=$A30)*(MonthlyData[Month]=$E30),0),0))&amp;"",""))</f>
        <v/>
      </c>
      <c r="K30" s="51" t="str">
        <f>IF($E30="","",IF(COUNTIFS(MonthlyData[Measure ID],$A30,MonthlyData[Month],"&lt;"&amp;$E30,MonthlyData[Value],"&lt;&gt;")=0,"",AVERAGEIFS(MonthlyData[Value],MonthlyData[Measure ID],$A30,MonthlyData[Month],_xlfn.MAXIFS(MonthlyData[Month],MonthlyData[Measure ID],$A30,MonthlyData[Month],"&lt;"&amp;$E30,MonthlyData[Value],"&lt;&gt;"))))</f>
        <v/>
      </c>
      <c r="L30" s="50" t="str">
        <f t="shared" si="1"/>
        <v/>
      </c>
      <c r="M30" s="52" t="str">
        <f>IF($A30="","",'Trend Data'!V9)</f>
        <v/>
      </c>
      <c r="N30" s="47" t="str">
        <f>IF($A30="","",COUNTIFS(MonthlyData[Measure ID],$A30,MonthlyData[Status],"Met")&amp;" of "&amp;COUNTIFS(MonthlyData[Measure ID],$A30,MonthlyData[Status],"?*"))</f>
        <v/>
      </c>
    </row>
    <row r="31" spans="1:14" ht="24" customHeight="1" x14ac:dyDescent="0.25">
      <c r="A31" s="46" t="str">
        <f>IF('Measure Dictionary'!A10="","",'Measure Dictionary'!A10)</f>
        <v/>
      </c>
      <c r="B31" s="6" t="str">
        <f>IF($A31="","",'Measure Dictionary'!B10)</f>
        <v/>
      </c>
      <c r="C31" s="47" t="str">
        <f>IF($A31="","",'Measure Dictionary'!C10&amp;"")</f>
        <v/>
      </c>
      <c r="D31" s="47" t="str">
        <f>IF($A31="","",'Measure Dictionary'!H10&amp;"")</f>
        <v/>
      </c>
      <c r="E31" s="48" t="str">
        <f>IF($A31="","",IF(COUNTIFS(MonthlyData[Measure ID],$A31,MonthlyData[Value],"&lt;&gt;")=0,"",_xlfn.MAXIFS(MonthlyData[Month],MonthlyData[Measure ID],$A31,MonthlyData[Value],"&lt;&gt;")))</f>
        <v/>
      </c>
      <c r="F31" s="51" t="str">
        <f>IF($E31="","",AVERAGEIFS(MonthlyData[Value],MonthlyData[Measure ID],$A31,MonthlyData[Month],$E31))</f>
        <v/>
      </c>
      <c r="G31" s="51" t="str">
        <f>IF($A31="","",IF('Measure Dictionary'!I10="","",'Measure Dictionary'!I10))</f>
        <v/>
      </c>
      <c r="H31" s="47" t="str">
        <f>IF($A31="","",'Measure Dictionary'!J10&amp;"")</f>
        <v/>
      </c>
      <c r="I31" s="49" t="str">
        <f t="shared" si="0"/>
        <v/>
      </c>
      <c r="J31" s="47" t="str" cm="1">
        <f t="array" ref="J31">IF($E31="","",IFERROR(INDEX(MonthlyData[Status],MATCH(1,INDEX((MonthlyData[Measure ID]=$A31)*(MonthlyData[Month]=$E31),0),0))&amp;"",""))</f>
        <v/>
      </c>
      <c r="K31" s="51" t="str">
        <f>IF($E31="","",IF(COUNTIFS(MonthlyData[Measure ID],$A31,MonthlyData[Month],"&lt;"&amp;$E31,MonthlyData[Value],"&lt;&gt;")=0,"",AVERAGEIFS(MonthlyData[Value],MonthlyData[Measure ID],$A31,MonthlyData[Month],_xlfn.MAXIFS(MonthlyData[Month],MonthlyData[Measure ID],$A31,MonthlyData[Month],"&lt;"&amp;$E31,MonthlyData[Value],"&lt;&gt;"))))</f>
        <v/>
      </c>
      <c r="L31" s="50" t="str">
        <f t="shared" si="1"/>
        <v/>
      </c>
      <c r="M31" s="52" t="str">
        <f>IF($A31="","",'Trend Data'!V10)</f>
        <v/>
      </c>
      <c r="N31" s="47" t="str">
        <f>IF($A31="","",COUNTIFS(MonthlyData[Measure ID],$A31,MonthlyData[Status],"Met")&amp;" of "&amp;COUNTIFS(MonthlyData[Measure ID],$A31,MonthlyData[Status],"?*"))</f>
        <v/>
      </c>
    </row>
    <row r="32" spans="1:14" ht="24" customHeight="1" x14ac:dyDescent="0.25">
      <c r="A32" s="46" t="str">
        <f>IF('Measure Dictionary'!A11="","",'Measure Dictionary'!A11)</f>
        <v/>
      </c>
      <c r="B32" s="6" t="str">
        <f>IF($A32="","",'Measure Dictionary'!B11)</f>
        <v/>
      </c>
      <c r="C32" s="47" t="str">
        <f>IF($A32="","",'Measure Dictionary'!C11&amp;"")</f>
        <v/>
      </c>
      <c r="D32" s="47" t="str">
        <f>IF($A32="","",'Measure Dictionary'!H11&amp;"")</f>
        <v/>
      </c>
      <c r="E32" s="48" t="str">
        <f>IF($A32="","",IF(COUNTIFS(MonthlyData[Measure ID],$A32,MonthlyData[Value],"&lt;&gt;")=0,"",_xlfn.MAXIFS(MonthlyData[Month],MonthlyData[Measure ID],$A32,MonthlyData[Value],"&lt;&gt;")))</f>
        <v/>
      </c>
      <c r="F32" s="51" t="str">
        <f>IF($E32="","",AVERAGEIFS(MonthlyData[Value],MonthlyData[Measure ID],$A32,MonthlyData[Month],$E32))</f>
        <v/>
      </c>
      <c r="G32" s="51" t="str">
        <f>IF($A32="","",IF('Measure Dictionary'!I11="","",'Measure Dictionary'!I11))</f>
        <v/>
      </c>
      <c r="H32" s="47" t="str">
        <f>IF($A32="","",'Measure Dictionary'!J11&amp;"")</f>
        <v/>
      </c>
      <c r="I32" s="49" t="str">
        <f t="shared" si="0"/>
        <v/>
      </c>
      <c r="J32" s="47" t="str" cm="1">
        <f t="array" ref="J32">IF($E32="","",IFERROR(INDEX(MonthlyData[Status],MATCH(1,INDEX((MonthlyData[Measure ID]=$A32)*(MonthlyData[Month]=$E32),0),0))&amp;"",""))</f>
        <v/>
      </c>
      <c r="K32" s="51" t="str">
        <f>IF($E32="","",IF(COUNTIFS(MonthlyData[Measure ID],$A32,MonthlyData[Month],"&lt;"&amp;$E32,MonthlyData[Value],"&lt;&gt;")=0,"",AVERAGEIFS(MonthlyData[Value],MonthlyData[Measure ID],$A32,MonthlyData[Month],_xlfn.MAXIFS(MonthlyData[Month],MonthlyData[Measure ID],$A32,MonthlyData[Month],"&lt;"&amp;$E32,MonthlyData[Value],"&lt;&gt;"))))</f>
        <v/>
      </c>
      <c r="L32" s="50" t="str">
        <f t="shared" si="1"/>
        <v/>
      </c>
      <c r="M32" s="52" t="str">
        <f>IF($A32="","",'Trend Data'!V11)</f>
        <v/>
      </c>
      <c r="N32" s="47" t="str">
        <f>IF($A32="","",COUNTIFS(MonthlyData[Measure ID],$A32,MonthlyData[Status],"Met")&amp;" of "&amp;COUNTIFS(MonthlyData[Measure ID],$A32,MonthlyData[Status],"?*"))</f>
        <v/>
      </c>
    </row>
    <row r="33" spans="1:14" ht="24" customHeight="1" x14ac:dyDescent="0.25">
      <c r="A33" s="46" t="str">
        <f>IF('Measure Dictionary'!A12="","",'Measure Dictionary'!A12)</f>
        <v/>
      </c>
      <c r="B33" s="6" t="str">
        <f>IF($A33="","",'Measure Dictionary'!B12)</f>
        <v/>
      </c>
      <c r="C33" s="47" t="str">
        <f>IF($A33="","",'Measure Dictionary'!C12&amp;"")</f>
        <v/>
      </c>
      <c r="D33" s="47" t="str">
        <f>IF($A33="","",'Measure Dictionary'!H12&amp;"")</f>
        <v/>
      </c>
      <c r="E33" s="48" t="str">
        <f>IF($A33="","",IF(COUNTIFS(MonthlyData[Measure ID],$A33,MonthlyData[Value],"&lt;&gt;")=0,"",_xlfn.MAXIFS(MonthlyData[Month],MonthlyData[Measure ID],$A33,MonthlyData[Value],"&lt;&gt;")))</f>
        <v/>
      </c>
      <c r="F33" s="51" t="str">
        <f>IF($E33="","",AVERAGEIFS(MonthlyData[Value],MonthlyData[Measure ID],$A33,MonthlyData[Month],$E33))</f>
        <v/>
      </c>
      <c r="G33" s="51" t="str">
        <f>IF($A33="","",IF('Measure Dictionary'!I12="","",'Measure Dictionary'!I12))</f>
        <v/>
      </c>
      <c r="H33" s="47" t="str">
        <f>IF($A33="","",'Measure Dictionary'!J12&amp;"")</f>
        <v/>
      </c>
      <c r="I33" s="49" t="str">
        <f t="shared" si="0"/>
        <v/>
      </c>
      <c r="J33" s="47" t="str" cm="1">
        <f t="array" ref="J33">IF($E33="","",IFERROR(INDEX(MonthlyData[Status],MATCH(1,INDEX((MonthlyData[Measure ID]=$A33)*(MonthlyData[Month]=$E33),0),0))&amp;"",""))</f>
        <v/>
      </c>
      <c r="K33" s="51" t="str">
        <f>IF($E33="","",IF(COUNTIFS(MonthlyData[Measure ID],$A33,MonthlyData[Month],"&lt;"&amp;$E33,MonthlyData[Value],"&lt;&gt;")=0,"",AVERAGEIFS(MonthlyData[Value],MonthlyData[Measure ID],$A33,MonthlyData[Month],_xlfn.MAXIFS(MonthlyData[Month],MonthlyData[Measure ID],$A33,MonthlyData[Month],"&lt;"&amp;$E33,MonthlyData[Value],"&lt;&gt;"))))</f>
        <v/>
      </c>
      <c r="L33" s="50" t="str">
        <f t="shared" si="1"/>
        <v/>
      </c>
      <c r="M33" s="52" t="str">
        <f>IF($A33="","",'Trend Data'!V12)</f>
        <v/>
      </c>
      <c r="N33" s="47" t="str">
        <f>IF($A33="","",COUNTIFS(MonthlyData[Measure ID],$A33,MonthlyData[Status],"Met")&amp;" of "&amp;COUNTIFS(MonthlyData[Measure ID],$A33,MonthlyData[Status],"?*"))</f>
        <v/>
      </c>
    </row>
    <row r="34" spans="1:14" ht="24" customHeight="1" x14ac:dyDescent="0.25">
      <c r="A34" s="46" t="str">
        <f>IF('Measure Dictionary'!A13="","",'Measure Dictionary'!A13)</f>
        <v/>
      </c>
      <c r="B34" s="6" t="str">
        <f>IF($A34="","",'Measure Dictionary'!B13)</f>
        <v/>
      </c>
      <c r="C34" s="47" t="str">
        <f>IF($A34="","",'Measure Dictionary'!C13&amp;"")</f>
        <v/>
      </c>
      <c r="D34" s="47" t="str">
        <f>IF($A34="","",'Measure Dictionary'!H13&amp;"")</f>
        <v/>
      </c>
      <c r="E34" s="48" t="str">
        <f>IF($A34="","",IF(COUNTIFS(MonthlyData[Measure ID],$A34,MonthlyData[Value],"&lt;&gt;")=0,"",_xlfn.MAXIFS(MonthlyData[Month],MonthlyData[Measure ID],$A34,MonthlyData[Value],"&lt;&gt;")))</f>
        <v/>
      </c>
      <c r="F34" s="51" t="str">
        <f>IF($E34="","",AVERAGEIFS(MonthlyData[Value],MonthlyData[Measure ID],$A34,MonthlyData[Month],$E34))</f>
        <v/>
      </c>
      <c r="G34" s="51" t="str">
        <f>IF($A34="","",IF('Measure Dictionary'!I13="","",'Measure Dictionary'!I13))</f>
        <v/>
      </c>
      <c r="H34" s="47" t="str">
        <f>IF($A34="","",'Measure Dictionary'!J13&amp;"")</f>
        <v/>
      </c>
      <c r="I34" s="49" t="str">
        <f t="shared" si="0"/>
        <v/>
      </c>
      <c r="J34" s="47" t="str" cm="1">
        <f t="array" ref="J34">IF($E34="","",IFERROR(INDEX(MonthlyData[Status],MATCH(1,INDEX((MonthlyData[Measure ID]=$A34)*(MonthlyData[Month]=$E34),0),0))&amp;"",""))</f>
        <v/>
      </c>
      <c r="K34" s="51" t="str">
        <f>IF($E34="","",IF(COUNTIFS(MonthlyData[Measure ID],$A34,MonthlyData[Month],"&lt;"&amp;$E34,MonthlyData[Value],"&lt;&gt;")=0,"",AVERAGEIFS(MonthlyData[Value],MonthlyData[Measure ID],$A34,MonthlyData[Month],_xlfn.MAXIFS(MonthlyData[Month],MonthlyData[Measure ID],$A34,MonthlyData[Month],"&lt;"&amp;$E34,MonthlyData[Value],"&lt;&gt;"))))</f>
        <v/>
      </c>
      <c r="L34" s="50" t="str">
        <f t="shared" si="1"/>
        <v/>
      </c>
      <c r="M34" s="52" t="str">
        <f>IF($A34="","",'Trend Data'!V13)</f>
        <v/>
      </c>
      <c r="N34" s="47" t="str">
        <f>IF($A34="","",COUNTIFS(MonthlyData[Measure ID],$A34,MonthlyData[Status],"Met")&amp;" of "&amp;COUNTIFS(MonthlyData[Measure ID],$A34,MonthlyData[Status],"?*"))</f>
        <v/>
      </c>
    </row>
    <row r="35" spans="1:14" ht="24" customHeight="1" x14ac:dyDescent="0.25">
      <c r="A35" s="46" t="str">
        <f>IF('Measure Dictionary'!A14="","",'Measure Dictionary'!A14)</f>
        <v/>
      </c>
      <c r="B35" s="6" t="str">
        <f>IF($A35="","",'Measure Dictionary'!B14)</f>
        <v/>
      </c>
      <c r="C35" s="47" t="str">
        <f>IF($A35="","",'Measure Dictionary'!C14&amp;"")</f>
        <v/>
      </c>
      <c r="D35" s="47" t="str">
        <f>IF($A35="","",'Measure Dictionary'!H14&amp;"")</f>
        <v/>
      </c>
      <c r="E35" s="48" t="str">
        <f>IF($A35="","",IF(COUNTIFS(MonthlyData[Measure ID],$A35,MonthlyData[Value],"&lt;&gt;")=0,"",_xlfn.MAXIFS(MonthlyData[Month],MonthlyData[Measure ID],$A35,MonthlyData[Value],"&lt;&gt;")))</f>
        <v/>
      </c>
      <c r="F35" s="51" t="str">
        <f>IF($E35="","",AVERAGEIFS(MonthlyData[Value],MonthlyData[Measure ID],$A35,MonthlyData[Month],$E35))</f>
        <v/>
      </c>
      <c r="G35" s="51" t="str">
        <f>IF($A35="","",IF('Measure Dictionary'!I14="","",'Measure Dictionary'!I14))</f>
        <v/>
      </c>
      <c r="H35" s="47" t="str">
        <f>IF($A35="","",'Measure Dictionary'!J14&amp;"")</f>
        <v/>
      </c>
      <c r="I35" s="49" t="str">
        <f t="shared" si="0"/>
        <v/>
      </c>
      <c r="J35" s="47" t="str" cm="1">
        <f t="array" ref="J35">IF($E35="","",IFERROR(INDEX(MonthlyData[Status],MATCH(1,INDEX((MonthlyData[Measure ID]=$A35)*(MonthlyData[Month]=$E35),0),0))&amp;"",""))</f>
        <v/>
      </c>
      <c r="K35" s="51" t="str">
        <f>IF($E35="","",IF(COUNTIFS(MonthlyData[Measure ID],$A35,MonthlyData[Month],"&lt;"&amp;$E35,MonthlyData[Value],"&lt;&gt;")=0,"",AVERAGEIFS(MonthlyData[Value],MonthlyData[Measure ID],$A35,MonthlyData[Month],_xlfn.MAXIFS(MonthlyData[Month],MonthlyData[Measure ID],$A35,MonthlyData[Month],"&lt;"&amp;$E35,MonthlyData[Value],"&lt;&gt;"))))</f>
        <v/>
      </c>
      <c r="L35" s="50" t="str">
        <f t="shared" si="1"/>
        <v/>
      </c>
      <c r="M35" s="52" t="str">
        <f>IF($A35="","",'Trend Data'!V14)</f>
        <v/>
      </c>
      <c r="N35" s="47" t="str">
        <f>IF($A35="","",COUNTIFS(MonthlyData[Measure ID],$A35,MonthlyData[Status],"Met")&amp;" of "&amp;COUNTIFS(MonthlyData[Measure ID],$A35,MonthlyData[Status],"?*"))</f>
        <v/>
      </c>
    </row>
    <row r="36" spans="1:14" ht="24" customHeight="1" x14ac:dyDescent="0.25">
      <c r="A36" s="46" t="str">
        <f>IF('Measure Dictionary'!A15="","",'Measure Dictionary'!A15)</f>
        <v/>
      </c>
      <c r="B36" s="6" t="str">
        <f>IF($A36="","",'Measure Dictionary'!B15)</f>
        <v/>
      </c>
      <c r="C36" s="47" t="str">
        <f>IF($A36="","",'Measure Dictionary'!C15&amp;"")</f>
        <v/>
      </c>
      <c r="D36" s="47" t="str">
        <f>IF($A36="","",'Measure Dictionary'!H15&amp;"")</f>
        <v/>
      </c>
      <c r="E36" s="48" t="str">
        <f>IF($A36="","",IF(COUNTIFS(MonthlyData[Measure ID],$A36,MonthlyData[Value],"&lt;&gt;")=0,"",_xlfn.MAXIFS(MonthlyData[Month],MonthlyData[Measure ID],$A36,MonthlyData[Value],"&lt;&gt;")))</f>
        <v/>
      </c>
      <c r="F36" s="51" t="str">
        <f>IF($E36="","",AVERAGEIFS(MonthlyData[Value],MonthlyData[Measure ID],$A36,MonthlyData[Month],$E36))</f>
        <v/>
      </c>
      <c r="G36" s="51" t="str">
        <f>IF($A36="","",IF('Measure Dictionary'!I15="","",'Measure Dictionary'!I15))</f>
        <v/>
      </c>
      <c r="H36" s="47" t="str">
        <f>IF($A36="","",'Measure Dictionary'!J15&amp;"")</f>
        <v/>
      </c>
      <c r="I36" s="49" t="str">
        <f t="shared" si="0"/>
        <v/>
      </c>
      <c r="J36" s="47" t="str" cm="1">
        <f t="array" ref="J36">IF($E36="","",IFERROR(INDEX(MonthlyData[Status],MATCH(1,INDEX((MonthlyData[Measure ID]=$A36)*(MonthlyData[Month]=$E36),0),0))&amp;"",""))</f>
        <v/>
      </c>
      <c r="K36" s="51" t="str">
        <f>IF($E36="","",IF(COUNTIFS(MonthlyData[Measure ID],$A36,MonthlyData[Month],"&lt;"&amp;$E36,MonthlyData[Value],"&lt;&gt;")=0,"",AVERAGEIFS(MonthlyData[Value],MonthlyData[Measure ID],$A36,MonthlyData[Month],_xlfn.MAXIFS(MonthlyData[Month],MonthlyData[Measure ID],$A36,MonthlyData[Month],"&lt;"&amp;$E36,MonthlyData[Value],"&lt;&gt;"))))</f>
        <v/>
      </c>
      <c r="L36" s="50" t="str">
        <f t="shared" si="1"/>
        <v/>
      </c>
      <c r="M36" s="52" t="str">
        <f>IF($A36="","",'Trend Data'!V15)</f>
        <v/>
      </c>
      <c r="N36" s="47" t="str">
        <f>IF($A36="","",COUNTIFS(MonthlyData[Measure ID],$A36,MonthlyData[Status],"Met")&amp;" of "&amp;COUNTIFS(MonthlyData[Measure ID],$A36,MonthlyData[Status],"?*"))</f>
        <v/>
      </c>
    </row>
    <row r="37" spans="1:14" ht="24" customHeight="1" x14ac:dyDescent="0.25">
      <c r="A37" s="46" t="str">
        <f>IF('Measure Dictionary'!A16="","",'Measure Dictionary'!A16)</f>
        <v/>
      </c>
      <c r="B37" s="6" t="str">
        <f>IF($A37="","",'Measure Dictionary'!B16)</f>
        <v/>
      </c>
      <c r="C37" s="47" t="str">
        <f>IF($A37="","",'Measure Dictionary'!C16&amp;"")</f>
        <v/>
      </c>
      <c r="D37" s="47" t="str">
        <f>IF($A37="","",'Measure Dictionary'!H16&amp;"")</f>
        <v/>
      </c>
      <c r="E37" s="48" t="str">
        <f>IF($A37="","",IF(COUNTIFS(MonthlyData[Measure ID],$A37,MonthlyData[Value],"&lt;&gt;")=0,"",_xlfn.MAXIFS(MonthlyData[Month],MonthlyData[Measure ID],$A37,MonthlyData[Value],"&lt;&gt;")))</f>
        <v/>
      </c>
      <c r="F37" s="51" t="str">
        <f>IF($E37="","",AVERAGEIFS(MonthlyData[Value],MonthlyData[Measure ID],$A37,MonthlyData[Month],$E37))</f>
        <v/>
      </c>
      <c r="G37" s="51" t="str">
        <f>IF($A37="","",IF('Measure Dictionary'!I16="","",'Measure Dictionary'!I16))</f>
        <v/>
      </c>
      <c r="H37" s="47" t="str">
        <f>IF($A37="","",'Measure Dictionary'!J16&amp;"")</f>
        <v/>
      </c>
      <c r="I37" s="49" t="str">
        <f t="shared" si="0"/>
        <v/>
      </c>
      <c r="J37" s="47" t="str" cm="1">
        <f t="array" ref="J37">IF($E37="","",IFERROR(INDEX(MonthlyData[Status],MATCH(1,INDEX((MonthlyData[Measure ID]=$A37)*(MonthlyData[Month]=$E37),0),0))&amp;"",""))</f>
        <v/>
      </c>
      <c r="K37" s="51" t="str">
        <f>IF($E37="","",IF(COUNTIFS(MonthlyData[Measure ID],$A37,MonthlyData[Month],"&lt;"&amp;$E37,MonthlyData[Value],"&lt;&gt;")=0,"",AVERAGEIFS(MonthlyData[Value],MonthlyData[Measure ID],$A37,MonthlyData[Month],_xlfn.MAXIFS(MonthlyData[Month],MonthlyData[Measure ID],$A37,MonthlyData[Month],"&lt;"&amp;$E37,MonthlyData[Value],"&lt;&gt;"))))</f>
        <v/>
      </c>
      <c r="L37" s="50" t="str">
        <f t="shared" si="1"/>
        <v/>
      </c>
      <c r="M37" s="52" t="str">
        <f>IF($A37="","",'Trend Data'!V16)</f>
        <v/>
      </c>
      <c r="N37" s="47" t="str">
        <f>IF($A37="","",COUNTIFS(MonthlyData[Measure ID],$A37,MonthlyData[Status],"Met")&amp;" of "&amp;COUNTIFS(MonthlyData[Measure ID],$A37,MonthlyData[Status],"?*"))</f>
        <v/>
      </c>
    </row>
    <row r="38" spans="1:14" ht="24" customHeight="1" x14ac:dyDescent="0.25">
      <c r="A38" s="46" t="str">
        <f>IF('Measure Dictionary'!A17="","",'Measure Dictionary'!A17)</f>
        <v/>
      </c>
      <c r="B38" s="6" t="str">
        <f>IF($A38="","",'Measure Dictionary'!B17)</f>
        <v/>
      </c>
      <c r="C38" s="47" t="str">
        <f>IF($A38="","",'Measure Dictionary'!C17&amp;"")</f>
        <v/>
      </c>
      <c r="D38" s="47" t="str">
        <f>IF($A38="","",'Measure Dictionary'!H17&amp;"")</f>
        <v/>
      </c>
      <c r="E38" s="48" t="str">
        <f>IF($A38="","",IF(COUNTIFS(MonthlyData[Measure ID],$A38,MonthlyData[Value],"&lt;&gt;")=0,"",_xlfn.MAXIFS(MonthlyData[Month],MonthlyData[Measure ID],$A38,MonthlyData[Value],"&lt;&gt;")))</f>
        <v/>
      </c>
      <c r="F38" s="51" t="str">
        <f>IF($E38="","",AVERAGEIFS(MonthlyData[Value],MonthlyData[Measure ID],$A38,MonthlyData[Month],$E38))</f>
        <v/>
      </c>
      <c r="G38" s="51" t="str">
        <f>IF($A38="","",IF('Measure Dictionary'!I17="","",'Measure Dictionary'!I17))</f>
        <v/>
      </c>
      <c r="H38" s="47" t="str">
        <f>IF($A38="","",'Measure Dictionary'!J17&amp;"")</f>
        <v/>
      </c>
      <c r="I38" s="49" t="str">
        <f t="shared" si="0"/>
        <v/>
      </c>
      <c r="J38" s="47" t="str" cm="1">
        <f t="array" ref="J38">IF($E38="","",IFERROR(INDEX(MonthlyData[Status],MATCH(1,INDEX((MonthlyData[Measure ID]=$A38)*(MonthlyData[Month]=$E38),0),0))&amp;"",""))</f>
        <v/>
      </c>
      <c r="K38" s="51" t="str">
        <f>IF($E38="","",IF(COUNTIFS(MonthlyData[Measure ID],$A38,MonthlyData[Month],"&lt;"&amp;$E38,MonthlyData[Value],"&lt;&gt;")=0,"",AVERAGEIFS(MonthlyData[Value],MonthlyData[Measure ID],$A38,MonthlyData[Month],_xlfn.MAXIFS(MonthlyData[Month],MonthlyData[Measure ID],$A38,MonthlyData[Month],"&lt;"&amp;$E38,MonthlyData[Value],"&lt;&gt;"))))</f>
        <v/>
      </c>
      <c r="L38" s="50" t="str">
        <f t="shared" si="1"/>
        <v/>
      </c>
      <c r="M38" s="52" t="str">
        <f>IF($A38="","",'Trend Data'!V17)</f>
        <v/>
      </c>
      <c r="N38" s="47" t="str">
        <f>IF($A38="","",COUNTIFS(MonthlyData[Measure ID],$A38,MonthlyData[Status],"Met")&amp;" of "&amp;COUNTIFS(MonthlyData[Measure ID],$A38,MonthlyData[Status],"?*"))</f>
        <v/>
      </c>
    </row>
    <row r="39" spans="1:14" ht="24" customHeight="1" x14ac:dyDescent="0.25">
      <c r="A39" s="46" t="str">
        <f>IF('Measure Dictionary'!A18="","",'Measure Dictionary'!A18)</f>
        <v/>
      </c>
      <c r="B39" s="6" t="str">
        <f>IF($A39="","",'Measure Dictionary'!B18)</f>
        <v/>
      </c>
      <c r="C39" s="47" t="str">
        <f>IF($A39="","",'Measure Dictionary'!C18&amp;"")</f>
        <v/>
      </c>
      <c r="D39" s="47" t="str">
        <f>IF($A39="","",'Measure Dictionary'!H18&amp;"")</f>
        <v/>
      </c>
      <c r="E39" s="48" t="str">
        <f>IF($A39="","",IF(COUNTIFS(MonthlyData[Measure ID],$A39,MonthlyData[Value],"&lt;&gt;")=0,"",_xlfn.MAXIFS(MonthlyData[Month],MonthlyData[Measure ID],$A39,MonthlyData[Value],"&lt;&gt;")))</f>
        <v/>
      </c>
      <c r="F39" s="51" t="str">
        <f>IF($E39="","",AVERAGEIFS(MonthlyData[Value],MonthlyData[Measure ID],$A39,MonthlyData[Month],$E39))</f>
        <v/>
      </c>
      <c r="G39" s="51" t="str">
        <f>IF($A39="","",IF('Measure Dictionary'!I18="","",'Measure Dictionary'!I18))</f>
        <v/>
      </c>
      <c r="H39" s="47" t="str">
        <f>IF($A39="","",'Measure Dictionary'!J18&amp;"")</f>
        <v/>
      </c>
      <c r="I39" s="49" t="str">
        <f t="shared" si="0"/>
        <v/>
      </c>
      <c r="J39" s="47" t="str" cm="1">
        <f t="array" ref="J39">IF($E39="","",IFERROR(INDEX(MonthlyData[Status],MATCH(1,INDEX((MonthlyData[Measure ID]=$A39)*(MonthlyData[Month]=$E39),0),0))&amp;"",""))</f>
        <v/>
      </c>
      <c r="K39" s="51" t="str">
        <f>IF($E39="","",IF(COUNTIFS(MonthlyData[Measure ID],$A39,MonthlyData[Month],"&lt;"&amp;$E39,MonthlyData[Value],"&lt;&gt;")=0,"",AVERAGEIFS(MonthlyData[Value],MonthlyData[Measure ID],$A39,MonthlyData[Month],_xlfn.MAXIFS(MonthlyData[Month],MonthlyData[Measure ID],$A39,MonthlyData[Month],"&lt;"&amp;$E39,MonthlyData[Value],"&lt;&gt;"))))</f>
        <v/>
      </c>
      <c r="L39" s="50" t="str">
        <f t="shared" si="1"/>
        <v/>
      </c>
      <c r="M39" s="52" t="str">
        <f>IF($A39="","",'Trend Data'!V18)</f>
        <v/>
      </c>
      <c r="N39" s="47" t="str">
        <f>IF($A39="","",COUNTIFS(MonthlyData[Measure ID],$A39,MonthlyData[Status],"Met")&amp;" of "&amp;COUNTIFS(MonthlyData[Measure ID],$A39,MonthlyData[Status],"?*"))</f>
        <v/>
      </c>
    </row>
    <row r="40" spans="1:14" ht="24" customHeight="1" x14ac:dyDescent="0.25">
      <c r="A40" s="46" t="str">
        <f>IF('Measure Dictionary'!A19="","",'Measure Dictionary'!A19)</f>
        <v/>
      </c>
      <c r="B40" s="6" t="str">
        <f>IF($A40="","",'Measure Dictionary'!B19)</f>
        <v/>
      </c>
      <c r="C40" s="47" t="str">
        <f>IF($A40="","",'Measure Dictionary'!C19&amp;"")</f>
        <v/>
      </c>
      <c r="D40" s="47" t="str">
        <f>IF($A40="","",'Measure Dictionary'!H19&amp;"")</f>
        <v/>
      </c>
      <c r="E40" s="48" t="str">
        <f>IF($A40="","",IF(COUNTIFS(MonthlyData[Measure ID],$A40,MonthlyData[Value],"&lt;&gt;")=0,"",_xlfn.MAXIFS(MonthlyData[Month],MonthlyData[Measure ID],$A40,MonthlyData[Value],"&lt;&gt;")))</f>
        <v/>
      </c>
      <c r="F40" s="51" t="str">
        <f>IF($E40="","",AVERAGEIFS(MonthlyData[Value],MonthlyData[Measure ID],$A40,MonthlyData[Month],$E40))</f>
        <v/>
      </c>
      <c r="G40" s="51" t="str">
        <f>IF($A40="","",IF('Measure Dictionary'!I19="","",'Measure Dictionary'!I19))</f>
        <v/>
      </c>
      <c r="H40" s="47" t="str">
        <f>IF($A40="","",'Measure Dictionary'!J19&amp;"")</f>
        <v/>
      </c>
      <c r="I40" s="49" t="str">
        <f t="shared" si="0"/>
        <v/>
      </c>
      <c r="J40" s="47" t="str" cm="1">
        <f t="array" ref="J40">IF($E40="","",IFERROR(INDEX(MonthlyData[Status],MATCH(1,INDEX((MonthlyData[Measure ID]=$A40)*(MonthlyData[Month]=$E40),0),0))&amp;"",""))</f>
        <v/>
      </c>
      <c r="K40" s="51" t="str">
        <f>IF($E40="","",IF(COUNTIFS(MonthlyData[Measure ID],$A40,MonthlyData[Month],"&lt;"&amp;$E40,MonthlyData[Value],"&lt;&gt;")=0,"",AVERAGEIFS(MonthlyData[Value],MonthlyData[Measure ID],$A40,MonthlyData[Month],_xlfn.MAXIFS(MonthlyData[Month],MonthlyData[Measure ID],$A40,MonthlyData[Month],"&lt;"&amp;$E40,MonthlyData[Value],"&lt;&gt;"))))</f>
        <v/>
      </c>
      <c r="L40" s="50" t="str">
        <f t="shared" si="1"/>
        <v/>
      </c>
      <c r="M40" s="52" t="str">
        <f>IF($A40="","",'Trend Data'!V19)</f>
        <v/>
      </c>
      <c r="N40" s="47" t="str">
        <f>IF($A40="","",COUNTIFS(MonthlyData[Measure ID],$A40,MonthlyData[Status],"Met")&amp;" of "&amp;COUNTIFS(MonthlyData[Measure ID],$A40,MonthlyData[Status],"?*"))</f>
        <v/>
      </c>
    </row>
    <row r="41" spans="1:14" ht="24" customHeight="1" x14ac:dyDescent="0.25">
      <c r="A41" s="46" t="str">
        <f>IF('Measure Dictionary'!A20="","",'Measure Dictionary'!A20)</f>
        <v/>
      </c>
      <c r="B41" s="6" t="str">
        <f>IF($A41="","",'Measure Dictionary'!B20)</f>
        <v/>
      </c>
      <c r="C41" s="47" t="str">
        <f>IF($A41="","",'Measure Dictionary'!C20&amp;"")</f>
        <v/>
      </c>
      <c r="D41" s="47" t="str">
        <f>IF($A41="","",'Measure Dictionary'!H20&amp;"")</f>
        <v/>
      </c>
      <c r="E41" s="48" t="str">
        <f>IF($A41="","",IF(COUNTIFS(MonthlyData[Measure ID],$A41,MonthlyData[Value],"&lt;&gt;")=0,"",_xlfn.MAXIFS(MonthlyData[Month],MonthlyData[Measure ID],$A41,MonthlyData[Value],"&lt;&gt;")))</f>
        <v/>
      </c>
      <c r="F41" s="51" t="str">
        <f>IF($E41="","",AVERAGEIFS(MonthlyData[Value],MonthlyData[Measure ID],$A41,MonthlyData[Month],$E41))</f>
        <v/>
      </c>
      <c r="G41" s="51" t="str">
        <f>IF($A41="","",IF('Measure Dictionary'!I20="","",'Measure Dictionary'!I20))</f>
        <v/>
      </c>
      <c r="H41" s="47" t="str">
        <f>IF($A41="","",'Measure Dictionary'!J20&amp;"")</f>
        <v/>
      </c>
      <c r="I41" s="49" t="str">
        <f t="shared" si="0"/>
        <v/>
      </c>
      <c r="J41" s="47" t="str" cm="1">
        <f t="array" ref="J41">IF($E41="","",IFERROR(INDEX(MonthlyData[Status],MATCH(1,INDEX((MonthlyData[Measure ID]=$A41)*(MonthlyData[Month]=$E41),0),0))&amp;"",""))</f>
        <v/>
      </c>
      <c r="K41" s="51" t="str">
        <f>IF($E41="","",IF(COUNTIFS(MonthlyData[Measure ID],$A41,MonthlyData[Month],"&lt;"&amp;$E41,MonthlyData[Value],"&lt;&gt;")=0,"",AVERAGEIFS(MonthlyData[Value],MonthlyData[Measure ID],$A41,MonthlyData[Month],_xlfn.MAXIFS(MonthlyData[Month],MonthlyData[Measure ID],$A41,MonthlyData[Month],"&lt;"&amp;$E41,MonthlyData[Value],"&lt;&gt;"))))</f>
        <v/>
      </c>
      <c r="L41" s="50" t="str">
        <f t="shared" si="1"/>
        <v/>
      </c>
      <c r="M41" s="52" t="str">
        <f>IF($A41="","",'Trend Data'!V20)</f>
        <v/>
      </c>
      <c r="N41" s="47" t="str">
        <f>IF($A41="","",COUNTIFS(MonthlyData[Measure ID],$A41,MonthlyData[Status],"Met")&amp;" of "&amp;COUNTIFS(MonthlyData[Measure ID],$A41,MonthlyData[Status],"?*"))</f>
        <v/>
      </c>
    </row>
    <row r="42" spans="1:14" ht="24" customHeight="1" x14ac:dyDescent="0.25">
      <c r="A42" s="46" t="str">
        <f>IF('Measure Dictionary'!A21="","",'Measure Dictionary'!A21)</f>
        <v/>
      </c>
      <c r="B42" s="6" t="str">
        <f>IF($A42="","",'Measure Dictionary'!B21)</f>
        <v/>
      </c>
      <c r="C42" s="47" t="str">
        <f>IF($A42="","",'Measure Dictionary'!C21&amp;"")</f>
        <v/>
      </c>
      <c r="D42" s="47" t="str">
        <f>IF($A42="","",'Measure Dictionary'!H21&amp;"")</f>
        <v/>
      </c>
      <c r="E42" s="48" t="str">
        <f>IF($A42="","",IF(COUNTIFS(MonthlyData[Measure ID],$A42,MonthlyData[Value],"&lt;&gt;")=0,"",_xlfn.MAXIFS(MonthlyData[Month],MonthlyData[Measure ID],$A42,MonthlyData[Value],"&lt;&gt;")))</f>
        <v/>
      </c>
      <c r="F42" s="51" t="str">
        <f>IF($E42="","",AVERAGEIFS(MonthlyData[Value],MonthlyData[Measure ID],$A42,MonthlyData[Month],$E42))</f>
        <v/>
      </c>
      <c r="G42" s="51" t="str">
        <f>IF($A42="","",IF('Measure Dictionary'!I21="","",'Measure Dictionary'!I21))</f>
        <v/>
      </c>
      <c r="H42" s="47" t="str">
        <f>IF($A42="","",'Measure Dictionary'!J21&amp;"")</f>
        <v/>
      </c>
      <c r="I42" s="49" t="str">
        <f t="shared" si="0"/>
        <v/>
      </c>
      <c r="J42" s="47" t="str" cm="1">
        <f t="array" ref="J42">IF($E42="","",IFERROR(INDEX(MonthlyData[Status],MATCH(1,INDEX((MonthlyData[Measure ID]=$A42)*(MonthlyData[Month]=$E42),0),0))&amp;"",""))</f>
        <v/>
      </c>
      <c r="K42" s="51" t="str">
        <f>IF($E42="","",IF(COUNTIFS(MonthlyData[Measure ID],$A42,MonthlyData[Month],"&lt;"&amp;$E42,MonthlyData[Value],"&lt;&gt;")=0,"",AVERAGEIFS(MonthlyData[Value],MonthlyData[Measure ID],$A42,MonthlyData[Month],_xlfn.MAXIFS(MonthlyData[Month],MonthlyData[Measure ID],$A42,MonthlyData[Month],"&lt;"&amp;$E42,MonthlyData[Value],"&lt;&gt;"))))</f>
        <v/>
      </c>
      <c r="L42" s="50" t="str">
        <f t="shared" si="1"/>
        <v/>
      </c>
      <c r="M42" s="52" t="str">
        <f>IF($A42="","",'Trend Data'!V21)</f>
        <v/>
      </c>
      <c r="N42" s="47" t="str">
        <f>IF($A42="","",COUNTIFS(MonthlyData[Measure ID],$A42,MonthlyData[Status],"Met")&amp;" of "&amp;COUNTIFS(MonthlyData[Measure ID],$A42,MonthlyData[Status],"?*"))</f>
        <v/>
      </c>
    </row>
    <row r="43" spans="1:14" ht="24" customHeight="1" x14ac:dyDescent="0.25">
      <c r="A43" s="46" t="str">
        <f>IF('Measure Dictionary'!A22="","",'Measure Dictionary'!A22)</f>
        <v/>
      </c>
      <c r="B43" s="6" t="str">
        <f>IF($A43="","",'Measure Dictionary'!B22)</f>
        <v/>
      </c>
      <c r="C43" s="47" t="str">
        <f>IF($A43="","",'Measure Dictionary'!C22&amp;"")</f>
        <v/>
      </c>
      <c r="D43" s="47" t="str">
        <f>IF($A43="","",'Measure Dictionary'!H22&amp;"")</f>
        <v/>
      </c>
      <c r="E43" s="48" t="str">
        <f>IF($A43="","",IF(COUNTIFS(MonthlyData[Measure ID],$A43,MonthlyData[Value],"&lt;&gt;")=0,"",_xlfn.MAXIFS(MonthlyData[Month],MonthlyData[Measure ID],$A43,MonthlyData[Value],"&lt;&gt;")))</f>
        <v/>
      </c>
      <c r="F43" s="51" t="str">
        <f>IF($E43="","",AVERAGEIFS(MonthlyData[Value],MonthlyData[Measure ID],$A43,MonthlyData[Month],$E43))</f>
        <v/>
      </c>
      <c r="G43" s="51" t="str">
        <f>IF($A43="","",IF('Measure Dictionary'!I22="","",'Measure Dictionary'!I22))</f>
        <v/>
      </c>
      <c r="H43" s="47" t="str">
        <f>IF($A43="","",'Measure Dictionary'!J22&amp;"")</f>
        <v/>
      </c>
      <c r="I43" s="49" t="str">
        <f t="shared" si="0"/>
        <v/>
      </c>
      <c r="J43" s="47" t="str" cm="1">
        <f t="array" ref="J43">IF($E43="","",IFERROR(INDEX(MonthlyData[Status],MATCH(1,INDEX((MonthlyData[Measure ID]=$A43)*(MonthlyData[Month]=$E43),0),0))&amp;"",""))</f>
        <v/>
      </c>
      <c r="K43" s="51" t="str">
        <f>IF($E43="","",IF(COUNTIFS(MonthlyData[Measure ID],$A43,MonthlyData[Month],"&lt;"&amp;$E43,MonthlyData[Value],"&lt;&gt;")=0,"",AVERAGEIFS(MonthlyData[Value],MonthlyData[Measure ID],$A43,MonthlyData[Month],_xlfn.MAXIFS(MonthlyData[Month],MonthlyData[Measure ID],$A43,MonthlyData[Month],"&lt;"&amp;$E43,MonthlyData[Value],"&lt;&gt;"))))</f>
        <v/>
      </c>
      <c r="L43" s="50" t="str">
        <f t="shared" si="1"/>
        <v/>
      </c>
      <c r="M43" s="52" t="str">
        <f>IF($A43="","",'Trend Data'!V22)</f>
        <v/>
      </c>
      <c r="N43" s="47" t="str">
        <f>IF($A43="","",COUNTIFS(MonthlyData[Measure ID],$A43,MonthlyData[Status],"Met")&amp;" of "&amp;COUNTIFS(MonthlyData[Measure ID],$A43,MonthlyData[Status],"?*"))</f>
        <v/>
      </c>
    </row>
    <row r="44" spans="1:14" ht="24" customHeight="1" x14ac:dyDescent="0.25">
      <c r="A44" s="46" t="str">
        <f>IF('Measure Dictionary'!A23="","",'Measure Dictionary'!A23)</f>
        <v/>
      </c>
      <c r="B44" s="6" t="str">
        <f>IF($A44="","",'Measure Dictionary'!B23)</f>
        <v/>
      </c>
      <c r="C44" s="47" t="str">
        <f>IF($A44="","",'Measure Dictionary'!C23&amp;"")</f>
        <v/>
      </c>
      <c r="D44" s="47" t="str">
        <f>IF($A44="","",'Measure Dictionary'!H23&amp;"")</f>
        <v/>
      </c>
      <c r="E44" s="48" t="str">
        <f>IF($A44="","",IF(COUNTIFS(MonthlyData[Measure ID],$A44,MonthlyData[Value],"&lt;&gt;")=0,"",_xlfn.MAXIFS(MonthlyData[Month],MonthlyData[Measure ID],$A44,MonthlyData[Value],"&lt;&gt;")))</f>
        <v/>
      </c>
      <c r="F44" s="51" t="str">
        <f>IF($E44="","",AVERAGEIFS(MonthlyData[Value],MonthlyData[Measure ID],$A44,MonthlyData[Month],$E44))</f>
        <v/>
      </c>
      <c r="G44" s="51" t="str">
        <f>IF($A44="","",IF('Measure Dictionary'!I23="","",'Measure Dictionary'!I23))</f>
        <v/>
      </c>
      <c r="H44" s="47" t="str">
        <f>IF($A44="","",'Measure Dictionary'!J23&amp;"")</f>
        <v/>
      </c>
      <c r="I44" s="49" t="str">
        <f t="shared" si="0"/>
        <v/>
      </c>
      <c r="J44" s="47" t="str" cm="1">
        <f t="array" ref="J44">IF($E44="","",IFERROR(INDEX(MonthlyData[Status],MATCH(1,INDEX((MonthlyData[Measure ID]=$A44)*(MonthlyData[Month]=$E44),0),0))&amp;"",""))</f>
        <v/>
      </c>
      <c r="K44" s="51" t="str">
        <f>IF($E44="","",IF(COUNTIFS(MonthlyData[Measure ID],$A44,MonthlyData[Month],"&lt;"&amp;$E44,MonthlyData[Value],"&lt;&gt;")=0,"",AVERAGEIFS(MonthlyData[Value],MonthlyData[Measure ID],$A44,MonthlyData[Month],_xlfn.MAXIFS(MonthlyData[Month],MonthlyData[Measure ID],$A44,MonthlyData[Month],"&lt;"&amp;$E44,MonthlyData[Value],"&lt;&gt;"))))</f>
        <v/>
      </c>
      <c r="L44" s="50" t="str">
        <f t="shared" si="1"/>
        <v/>
      </c>
      <c r="M44" s="52" t="str">
        <f>IF($A44="","",'Trend Data'!V23)</f>
        <v/>
      </c>
      <c r="N44" s="47" t="str">
        <f>IF($A44="","",COUNTIFS(MonthlyData[Measure ID],$A44,MonthlyData[Status],"Met")&amp;" of "&amp;COUNTIFS(MonthlyData[Measure ID],$A44,MonthlyData[Status],"?*"))</f>
        <v/>
      </c>
    </row>
    <row r="45" spans="1:14" ht="24" customHeight="1" x14ac:dyDescent="0.25">
      <c r="A45" s="46" t="str">
        <f>IF('Measure Dictionary'!A24="","",'Measure Dictionary'!A24)</f>
        <v/>
      </c>
      <c r="B45" s="6" t="str">
        <f>IF($A45="","",'Measure Dictionary'!B24)</f>
        <v/>
      </c>
      <c r="C45" s="47" t="str">
        <f>IF($A45="","",'Measure Dictionary'!C24&amp;"")</f>
        <v/>
      </c>
      <c r="D45" s="47" t="str">
        <f>IF($A45="","",'Measure Dictionary'!H24&amp;"")</f>
        <v/>
      </c>
      <c r="E45" s="48" t="str">
        <f>IF($A45="","",IF(COUNTIFS(MonthlyData[Measure ID],$A45,MonthlyData[Value],"&lt;&gt;")=0,"",_xlfn.MAXIFS(MonthlyData[Month],MonthlyData[Measure ID],$A45,MonthlyData[Value],"&lt;&gt;")))</f>
        <v/>
      </c>
      <c r="F45" s="51" t="str">
        <f>IF($E45="","",AVERAGEIFS(MonthlyData[Value],MonthlyData[Measure ID],$A45,MonthlyData[Month],$E45))</f>
        <v/>
      </c>
      <c r="G45" s="51" t="str">
        <f>IF($A45="","",IF('Measure Dictionary'!I24="","",'Measure Dictionary'!I24))</f>
        <v/>
      </c>
      <c r="H45" s="47" t="str">
        <f>IF($A45="","",'Measure Dictionary'!J24&amp;"")</f>
        <v/>
      </c>
      <c r="I45" s="49" t="str">
        <f t="shared" si="0"/>
        <v/>
      </c>
      <c r="J45" s="47" t="str" cm="1">
        <f t="array" ref="J45">IF($E45="","",IFERROR(INDEX(MonthlyData[Status],MATCH(1,INDEX((MonthlyData[Measure ID]=$A45)*(MonthlyData[Month]=$E45),0),0))&amp;"",""))</f>
        <v/>
      </c>
      <c r="K45" s="51" t="str">
        <f>IF($E45="","",IF(COUNTIFS(MonthlyData[Measure ID],$A45,MonthlyData[Month],"&lt;"&amp;$E45,MonthlyData[Value],"&lt;&gt;")=0,"",AVERAGEIFS(MonthlyData[Value],MonthlyData[Measure ID],$A45,MonthlyData[Month],_xlfn.MAXIFS(MonthlyData[Month],MonthlyData[Measure ID],$A45,MonthlyData[Month],"&lt;"&amp;$E45,MonthlyData[Value],"&lt;&gt;"))))</f>
        <v/>
      </c>
      <c r="L45" s="50" t="str">
        <f t="shared" si="1"/>
        <v/>
      </c>
      <c r="M45" s="52" t="str">
        <f>IF($A45="","",'Trend Data'!V24)</f>
        <v/>
      </c>
      <c r="N45" s="47" t="str">
        <f>IF($A45="","",COUNTIFS(MonthlyData[Measure ID],$A45,MonthlyData[Status],"Met")&amp;" of "&amp;COUNTIFS(MonthlyData[Measure ID],$A45,MonthlyData[Status],"?*"))</f>
        <v/>
      </c>
    </row>
    <row r="46" spans="1:14" x14ac:dyDescent="0.25">
      <c r="A46" s="1"/>
      <c r="B46" s="1"/>
      <c r="C46" s="1"/>
      <c r="D46" s="1"/>
      <c r="E46" s="1"/>
      <c r="F46" s="1"/>
      <c r="G46" s="1"/>
      <c r="H46" s="1"/>
      <c r="I46" s="1"/>
      <c r="J46" s="1"/>
      <c r="K46" s="1"/>
      <c r="L46" s="1"/>
      <c r="M46" s="1"/>
      <c r="N46" s="1"/>
    </row>
    <row r="47" spans="1:14" ht="39.950000000000003" customHeight="1" x14ac:dyDescent="0.25">
      <c r="A47" s="86" t="s">
        <v>83</v>
      </c>
      <c r="B47" s="86"/>
      <c r="C47" s="86"/>
      <c r="D47" s="86"/>
      <c r="E47" s="86"/>
      <c r="F47" s="86"/>
      <c r="G47" s="86"/>
      <c r="H47" s="86"/>
      <c r="I47" s="86"/>
      <c r="J47" s="86"/>
      <c r="K47" s="86"/>
      <c r="L47" s="86"/>
      <c r="M47" s="86"/>
      <c r="N47" s="86"/>
    </row>
  </sheetData>
  <mergeCells count="13">
    <mergeCell ref="A47:N47"/>
    <mergeCell ref="G4:J4"/>
    <mergeCell ref="G5:J5"/>
    <mergeCell ref="G6:J6"/>
    <mergeCell ref="K4:N4"/>
    <mergeCell ref="K5:N5"/>
    <mergeCell ref="K6:N6"/>
    <mergeCell ref="A4:B4"/>
    <mergeCell ref="A5:B5"/>
    <mergeCell ref="A6:B6"/>
    <mergeCell ref="C4:F4"/>
    <mergeCell ref="C5:F5"/>
    <mergeCell ref="C6:F6"/>
  </mergeCells>
  <conditionalFormatting sqref="A26:N45">
    <cfRule type="expression" dxfId="13" priority="1">
      <formula>$A26&lt;&gt;""</formula>
    </cfRule>
  </conditionalFormatting>
  <conditionalFormatting sqref="F26:G45">
    <cfRule type="expression" dxfId="12" priority="9">
      <formula>$D26="$"</formula>
    </cfRule>
    <cfRule type="expression" dxfId="11" priority="10">
      <formula>$D26="%"</formula>
    </cfRule>
    <cfRule type="expression" dxfId="10" priority="11">
      <formula>$D26="Count"</formula>
    </cfRule>
  </conditionalFormatting>
  <conditionalFormatting sqref="I26:I45">
    <cfRule type="expression" dxfId="9" priority="7">
      <formula>OR(AND($H26="Higher",N($I26)&gt;0),AND($H26="Lower",N($I26)&lt;0))</formula>
    </cfRule>
    <cfRule type="expression" dxfId="8" priority="8">
      <formula>OR(AND($H26="Higher",N($I26)&lt;0),AND($H26="Lower",N($I26)&gt;0))</formula>
    </cfRule>
  </conditionalFormatting>
  <conditionalFormatting sqref="J26:J45">
    <cfRule type="expression" dxfId="7" priority="2">
      <formula>$J26="Met"</formula>
    </cfRule>
    <cfRule type="expression" dxfId="6" priority="3">
      <formula>$J26="At risk"</formula>
    </cfRule>
    <cfRule type="expression" dxfId="5" priority="4">
      <formula>$J26="Not met"</formula>
    </cfRule>
  </conditionalFormatting>
  <conditionalFormatting sqref="K26:K45">
    <cfRule type="expression" dxfId="4" priority="15">
      <formula>$D26="$"</formula>
    </cfRule>
    <cfRule type="expression" dxfId="3" priority="16">
      <formula>$D26="%"</formula>
    </cfRule>
    <cfRule type="expression" dxfId="2" priority="17">
      <formula>$D26="Count"</formula>
    </cfRule>
  </conditionalFormatting>
  <conditionalFormatting sqref="L26:L45">
    <cfRule type="expression" dxfId="1" priority="5">
      <formula>OR(AND($H26="Higher",N($L26)&gt;0),AND($H26="Lower",N($L26)&lt;0))</formula>
    </cfRule>
    <cfRule type="expression" dxfId="0" priority="6">
      <formula>OR(AND($H26="Higher",N($L26)&lt;0),AND($H26="Lower",N($L26)&gt;0))</formula>
    </cfRule>
  </conditionalFormatting>
  <printOptions horizontalCentered="1"/>
  <pageMargins left="0.75" right="0.75" top="1" bottom="1" header="0.5" footer="0.5"/>
  <pageSetup scale="58"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itle="Pick a measure" error="Choose a measure from the list." xr:uid="{479BF154-77EF-4648-AEF0-C11919E6E13F}">
          <x14:formula1>
            <xm:f>'Measure Dictionary'!$B$5:$B$24</xm:f>
          </x14:formula1>
          <xm:sqref>B9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BA05D-C859-4CC6-B54B-7F2B38B328AF}">
  <sheetPr>
    <tabColor rgb="FF7F7F7F"/>
  </sheetPr>
  <dimension ref="A1:V40"/>
  <sheetViews>
    <sheetView showGridLines="0" workbookViewId="0"/>
  </sheetViews>
  <sheetFormatPr defaultRowHeight="15" x14ac:dyDescent="0.25"/>
  <cols>
    <col min="1" max="1" width="8.28515625" customWidth="1"/>
    <col min="2" max="2" width="35.42578125" customWidth="1"/>
    <col min="3" max="14" width="10.5703125" customWidth="1"/>
    <col min="15" max="15" width="3.5703125" customWidth="1"/>
    <col min="16" max="21" width="8.28515625" customWidth="1"/>
    <col min="22" max="22" width="14.140625" customWidth="1"/>
  </cols>
  <sheetData>
    <row r="1" spans="1:22" ht="32.1" customHeight="1" x14ac:dyDescent="0.25">
      <c r="A1" s="54" t="s">
        <v>56</v>
      </c>
      <c r="B1" s="53"/>
      <c r="C1" s="53"/>
      <c r="D1" s="53"/>
      <c r="E1" s="53"/>
      <c r="F1" s="53"/>
      <c r="G1" s="53"/>
      <c r="H1" s="53"/>
      <c r="I1" s="53"/>
      <c r="J1" s="53"/>
      <c r="K1" s="53"/>
      <c r="L1" s="53"/>
      <c r="M1" s="53"/>
      <c r="N1" s="53"/>
      <c r="O1" s="53"/>
      <c r="P1" s="53"/>
      <c r="Q1" s="53"/>
      <c r="R1" s="53"/>
      <c r="S1" s="53"/>
      <c r="T1" s="53"/>
      <c r="U1" s="53"/>
      <c r="V1" s="53"/>
    </row>
    <row r="2" spans="1:22" x14ac:dyDescent="0.25">
      <c r="A2" s="4" t="s">
        <v>57</v>
      </c>
      <c r="B2" s="1"/>
      <c r="C2" s="1"/>
      <c r="D2" s="1"/>
      <c r="E2" s="1"/>
      <c r="F2" s="1"/>
      <c r="G2" s="1"/>
      <c r="H2" s="1"/>
      <c r="I2" s="1"/>
      <c r="J2" s="1"/>
      <c r="K2" s="1"/>
      <c r="L2" s="1"/>
      <c r="M2" s="1"/>
      <c r="N2" s="1"/>
      <c r="O2" s="1"/>
      <c r="P2" s="1"/>
      <c r="Q2" s="1"/>
      <c r="R2" s="1"/>
      <c r="S2" s="1"/>
      <c r="T2" s="1"/>
      <c r="U2" s="1"/>
      <c r="V2" s="1"/>
    </row>
    <row r="3" spans="1:22" x14ac:dyDescent="0.25">
      <c r="A3" s="56" t="s">
        <v>58</v>
      </c>
      <c r="B3" s="1"/>
      <c r="C3" s="1"/>
      <c r="D3" s="1"/>
      <c r="E3" s="1"/>
      <c r="F3" s="1"/>
      <c r="G3" s="1"/>
      <c r="H3" s="1"/>
      <c r="I3" s="1"/>
      <c r="J3" s="1"/>
      <c r="K3" s="1"/>
      <c r="L3" s="1"/>
      <c r="M3" s="1"/>
      <c r="N3" s="1"/>
      <c r="O3" s="1"/>
      <c r="P3" s="56" t="s">
        <v>59</v>
      </c>
      <c r="Q3" s="1"/>
      <c r="R3" s="1"/>
      <c r="S3" s="1"/>
      <c r="T3" s="1"/>
      <c r="U3" s="1"/>
      <c r="V3" s="1"/>
    </row>
    <row r="4" spans="1:22" x14ac:dyDescent="0.25">
      <c r="A4" s="57" t="s">
        <v>2</v>
      </c>
      <c r="B4" s="58" t="s">
        <v>3</v>
      </c>
      <c r="C4" s="59">
        <f t="shared" ref="C4:M4" si="0">IF(D$4="","",EDATE(D4,-1))</f>
        <v>45931</v>
      </c>
      <c r="D4" s="59">
        <f t="shared" si="0"/>
        <v>45962</v>
      </c>
      <c r="E4" s="59">
        <f t="shared" si="0"/>
        <v>45992</v>
      </c>
      <c r="F4" s="59">
        <f t="shared" si="0"/>
        <v>46023</v>
      </c>
      <c r="G4" s="59">
        <f t="shared" si="0"/>
        <v>46054</v>
      </c>
      <c r="H4" s="59">
        <f t="shared" si="0"/>
        <v>46082</v>
      </c>
      <c r="I4" s="59">
        <f t="shared" si="0"/>
        <v>46113</v>
      </c>
      <c r="J4" s="59">
        <f t="shared" si="0"/>
        <v>46143</v>
      </c>
      <c r="K4" s="59">
        <f t="shared" si="0"/>
        <v>46174</v>
      </c>
      <c r="L4" s="59">
        <f t="shared" si="0"/>
        <v>46204</v>
      </c>
      <c r="M4" s="59">
        <f t="shared" si="0"/>
        <v>46235</v>
      </c>
      <c r="N4" s="59">
        <f>IF(COUNT(MonthlyData[Month])=0,"",MAX(MonthlyData[Month]))</f>
        <v>46266</v>
      </c>
      <c r="O4" s="1"/>
      <c r="P4" s="59">
        <f t="shared" ref="P4:U4" si="1">I4</f>
        <v>46113</v>
      </c>
      <c r="Q4" s="59">
        <f t="shared" si="1"/>
        <v>46143</v>
      </c>
      <c r="R4" s="59">
        <f t="shared" si="1"/>
        <v>46174</v>
      </c>
      <c r="S4" s="59">
        <f t="shared" si="1"/>
        <v>46204</v>
      </c>
      <c r="T4" s="59">
        <f t="shared" si="1"/>
        <v>46235</v>
      </c>
      <c r="U4" s="59">
        <f t="shared" si="1"/>
        <v>46266</v>
      </c>
      <c r="V4" s="57" t="s">
        <v>60</v>
      </c>
    </row>
    <row r="5" spans="1:22" x14ac:dyDescent="0.25">
      <c r="A5" s="62" t="str">
        <f>IF('Measure Dictionary'!A5="","",'Measure Dictionary'!A5)</f>
        <v>M1</v>
      </c>
      <c r="B5" s="62" t="str">
        <f>IF($A5="","",'Measure Dictionary'!B5)</f>
        <v>Days from application to permit</v>
      </c>
      <c r="C5" s="63" t="str">
        <f>IF(OR($A5="",C$4=""),"",IF(COUNTIFS(MonthlyData[Measure ID],$A5,MonthlyData[Month],C$4,MonthlyData[Value],"&lt;&gt;")=0,"",AVERAGEIFS(MonthlyData[Value],MonthlyData[Measure ID],$A5,MonthlyData[Month],C$4)))</f>
        <v/>
      </c>
      <c r="D5" s="63" t="str">
        <f>IF(OR($A5="",D$4=""),"",IF(COUNTIFS(MonthlyData[Measure ID],$A5,MonthlyData[Month],D$4,MonthlyData[Value],"&lt;&gt;")=0,"",AVERAGEIFS(MonthlyData[Value],MonthlyData[Measure ID],$A5,MonthlyData[Month],D$4)))</f>
        <v/>
      </c>
      <c r="E5" s="63" t="str">
        <f>IF(OR($A5="",E$4=""),"",IF(COUNTIFS(MonthlyData[Measure ID],$A5,MonthlyData[Month],E$4,MonthlyData[Value],"&lt;&gt;")=0,"",AVERAGEIFS(MonthlyData[Value],MonthlyData[Measure ID],$A5,MonthlyData[Month],E$4)))</f>
        <v/>
      </c>
      <c r="F5" s="63" t="str">
        <f>IF(OR($A5="",F$4=""),"",IF(COUNTIFS(MonthlyData[Measure ID],$A5,MonthlyData[Month],F$4,MonthlyData[Value],"&lt;&gt;")=0,"",AVERAGEIFS(MonthlyData[Value],MonthlyData[Measure ID],$A5,MonthlyData[Month],F$4)))</f>
        <v/>
      </c>
      <c r="G5" s="63" t="str">
        <f>IF(OR($A5="",G$4=""),"",IF(COUNTIFS(MonthlyData[Measure ID],$A5,MonthlyData[Month],G$4,MonthlyData[Value],"&lt;&gt;")=0,"",AVERAGEIFS(MonthlyData[Value],MonthlyData[Measure ID],$A5,MonthlyData[Month],G$4)))</f>
        <v/>
      </c>
      <c r="H5" s="63" t="str">
        <f>IF(OR($A5="",H$4=""),"",IF(COUNTIFS(MonthlyData[Measure ID],$A5,MonthlyData[Month],H$4,MonthlyData[Value],"&lt;&gt;")=0,"",AVERAGEIFS(MonthlyData[Value],MonthlyData[Measure ID],$A5,MonthlyData[Month],H$4)))</f>
        <v/>
      </c>
      <c r="I5" s="63" t="str">
        <f>IF(OR($A5="",I$4=""),"",IF(COUNTIFS(MonthlyData[Measure ID],$A5,MonthlyData[Month],I$4,MonthlyData[Value],"&lt;&gt;")=0,"",AVERAGEIFS(MonthlyData[Value],MonthlyData[Measure ID],$A5,MonthlyData[Month],I$4)))</f>
        <v/>
      </c>
      <c r="J5" s="63" t="str">
        <f>IF(OR($A5="",J$4=""),"",IF(COUNTIFS(MonthlyData[Measure ID],$A5,MonthlyData[Month],J$4,MonthlyData[Value],"&lt;&gt;")=0,"",AVERAGEIFS(MonthlyData[Value],MonthlyData[Measure ID],$A5,MonthlyData[Month],J$4)))</f>
        <v/>
      </c>
      <c r="K5" s="63">
        <f>IF(OR($A5="",K$4=""),"",IF(COUNTIFS(MonthlyData[Measure ID],$A5,MonthlyData[Month],K$4,MonthlyData[Value],"&lt;&gt;")=0,"",AVERAGEIFS(MonthlyData[Value],MonthlyData[Measure ID],$A5,MonthlyData[Month],K$4)))</f>
        <v>24</v>
      </c>
      <c r="L5" s="63">
        <f>IF(OR($A5="",L$4=""),"",IF(COUNTIFS(MonthlyData[Measure ID],$A5,MonthlyData[Month],L$4,MonthlyData[Value],"&lt;&gt;")=0,"",AVERAGEIFS(MonthlyData[Value],MonthlyData[Measure ID],$A5,MonthlyData[Month],L$4)))</f>
        <v>23</v>
      </c>
      <c r="M5" s="63">
        <f>IF(OR($A5="",M$4=""),"",IF(COUNTIFS(MonthlyData[Measure ID],$A5,MonthlyData[Month],M$4,MonthlyData[Value],"&lt;&gt;")=0,"",AVERAGEIFS(MonthlyData[Value],MonthlyData[Measure ID],$A5,MonthlyData[Month],M$4)))</f>
        <v>22</v>
      </c>
      <c r="N5" s="63">
        <f>IF(OR($A5="",N$4=""),"",IF(COUNTIFS(MonthlyData[Measure ID],$A5,MonthlyData[Month],N$4,MonthlyData[Value],"&lt;&gt;")=0,"",AVERAGEIFS(MonthlyData[Value],MonthlyData[Measure ID],$A5,MonthlyData[Month],N$4)))</f>
        <v>21</v>
      </c>
      <c r="O5" s="64"/>
      <c r="P5" s="64" t="str">
        <f t="shared" ref="P5:P24" si="2">IF(I5="","·",MID("▁▂▃▄▅▆▇█",1+IF(MAX($I5:$N5)=MIN($I5:$N5),3,ROUND(7*(I5-MIN($I5:$N5))/(MAX($I5:$N5)-MIN($I5:$N5)),0)),1))</f>
        <v>·</v>
      </c>
      <c r="Q5" s="64" t="str">
        <f t="shared" ref="Q5:Q24" si="3">IF(J5="","·",MID("▁▂▃▄▅▆▇█",1+IF(MAX($I5:$N5)=MIN($I5:$N5),3,ROUND(7*(J5-MIN($I5:$N5))/(MAX($I5:$N5)-MIN($I5:$N5)),0)),1))</f>
        <v>·</v>
      </c>
      <c r="R5" s="64" t="str">
        <f t="shared" ref="R5:R24" si="4">IF(K5="","·",MID("▁▂▃▄▅▆▇█",1+IF(MAX($I5:$N5)=MIN($I5:$N5),3,ROUND(7*(K5-MIN($I5:$N5))/(MAX($I5:$N5)-MIN($I5:$N5)),0)),1))</f>
        <v>█</v>
      </c>
      <c r="S5" s="64" t="str">
        <f t="shared" ref="S5:S24" si="5">IF(L5="","·",MID("▁▂▃▄▅▆▇█",1+IF(MAX($I5:$N5)=MIN($I5:$N5),3,ROUND(7*(L5-MIN($I5:$N5))/(MAX($I5:$N5)-MIN($I5:$N5)),0)),1))</f>
        <v>▆</v>
      </c>
      <c r="T5" s="64" t="str">
        <f t="shared" ref="T5:T24" si="6">IF(M5="","·",MID("▁▂▃▄▅▆▇█",1+IF(MAX($I5:$N5)=MIN($I5:$N5),3,ROUND(7*(M5-MIN($I5:$N5))/(MAX($I5:$N5)-MIN($I5:$N5)),0)),1))</f>
        <v>▃</v>
      </c>
      <c r="U5" s="64" t="str">
        <f t="shared" ref="U5:U24" si="7">IF(N5="","·",MID("▁▂▃▄▅▆▇█",1+IF(MAX($I5:$N5)=MIN($I5:$N5),3,ROUND(7*(N5-MIN($I5:$N5))/(MAX($I5:$N5)-MIN($I5:$N5)),0)),1))</f>
        <v>▁</v>
      </c>
      <c r="V5" s="64" t="str">
        <f t="shared" ref="V5:V24" si="8">IF(OR($A5="",COUNT($I5:$N5)&lt;2),"",P5&amp;Q5&amp;R5&amp;S5&amp;T5&amp;U5)</f>
        <v>··█▆▃▁</v>
      </c>
    </row>
    <row r="6" spans="1:22" x14ac:dyDescent="0.25">
      <c r="A6" s="62" t="str">
        <f>IF('Measure Dictionary'!A6="","",'Measure Dictionary'!A6)</f>
        <v>M2</v>
      </c>
      <c r="B6" s="62" t="str">
        <f>IF($A6="","",'Measure Dictionary'!B6)</f>
        <v>First-time-complete rate</v>
      </c>
      <c r="C6" s="63" t="str">
        <f>IF(OR($A6="",C$4=""),"",IF(COUNTIFS(MonthlyData[Measure ID],$A6,MonthlyData[Month],C$4,MonthlyData[Value],"&lt;&gt;")=0,"",AVERAGEIFS(MonthlyData[Value],MonthlyData[Measure ID],$A6,MonthlyData[Month],C$4)))</f>
        <v/>
      </c>
      <c r="D6" s="63" t="str">
        <f>IF(OR($A6="",D$4=""),"",IF(COUNTIFS(MonthlyData[Measure ID],$A6,MonthlyData[Month],D$4,MonthlyData[Value],"&lt;&gt;")=0,"",AVERAGEIFS(MonthlyData[Value],MonthlyData[Measure ID],$A6,MonthlyData[Month],D$4)))</f>
        <v/>
      </c>
      <c r="E6" s="63" t="str">
        <f>IF(OR($A6="",E$4=""),"",IF(COUNTIFS(MonthlyData[Measure ID],$A6,MonthlyData[Month],E$4,MonthlyData[Value],"&lt;&gt;")=0,"",AVERAGEIFS(MonthlyData[Value],MonthlyData[Measure ID],$A6,MonthlyData[Month],E$4)))</f>
        <v/>
      </c>
      <c r="F6" s="63" t="str">
        <f>IF(OR($A6="",F$4=""),"",IF(COUNTIFS(MonthlyData[Measure ID],$A6,MonthlyData[Month],F$4,MonthlyData[Value],"&lt;&gt;")=0,"",AVERAGEIFS(MonthlyData[Value],MonthlyData[Measure ID],$A6,MonthlyData[Month],F$4)))</f>
        <v/>
      </c>
      <c r="G6" s="63" t="str">
        <f>IF(OR($A6="",G$4=""),"",IF(COUNTIFS(MonthlyData[Measure ID],$A6,MonthlyData[Month],G$4,MonthlyData[Value],"&lt;&gt;")=0,"",AVERAGEIFS(MonthlyData[Value],MonthlyData[Measure ID],$A6,MonthlyData[Month],G$4)))</f>
        <v/>
      </c>
      <c r="H6" s="63" t="str">
        <f>IF(OR($A6="",H$4=""),"",IF(COUNTIFS(MonthlyData[Measure ID],$A6,MonthlyData[Month],H$4,MonthlyData[Value],"&lt;&gt;")=0,"",AVERAGEIFS(MonthlyData[Value],MonthlyData[Measure ID],$A6,MonthlyData[Month],H$4)))</f>
        <v/>
      </c>
      <c r="I6" s="63" t="str">
        <f>IF(OR($A6="",I$4=""),"",IF(COUNTIFS(MonthlyData[Measure ID],$A6,MonthlyData[Month],I$4,MonthlyData[Value],"&lt;&gt;")=0,"",AVERAGEIFS(MonthlyData[Value],MonthlyData[Measure ID],$A6,MonthlyData[Month],I$4)))</f>
        <v/>
      </c>
      <c r="J6" s="63" t="str">
        <f>IF(OR($A6="",J$4=""),"",IF(COUNTIFS(MonthlyData[Measure ID],$A6,MonthlyData[Month],J$4,MonthlyData[Value],"&lt;&gt;")=0,"",AVERAGEIFS(MonthlyData[Value],MonthlyData[Measure ID],$A6,MonthlyData[Month],J$4)))</f>
        <v/>
      </c>
      <c r="K6" s="63">
        <f>IF(OR($A6="",K$4=""),"",IF(COUNTIFS(MonthlyData[Measure ID],$A6,MonthlyData[Month],K$4,MonthlyData[Value],"&lt;&gt;")=0,"",AVERAGEIFS(MonthlyData[Value],MonthlyData[Measure ID],$A6,MonthlyData[Month],K$4)))</f>
        <v>68</v>
      </c>
      <c r="L6" s="63">
        <f>IF(OR($A6="",L$4=""),"",IF(COUNTIFS(MonthlyData[Measure ID],$A6,MonthlyData[Month],L$4,MonthlyData[Value],"&lt;&gt;")=0,"",AVERAGEIFS(MonthlyData[Value],MonthlyData[Measure ID],$A6,MonthlyData[Month],L$4)))</f>
        <v>70</v>
      </c>
      <c r="M6" s="63">
        <f>IF(OR($A6="",M$4=""),"",IF(COUNTIFS(MonthlyData[Measure ID],$A6,MonthlyData[Month],M$4,MonthlyData[Value],"&lt;&gt;")=0,"",AVERAGEIFS(MonthlyData[Value],MonthlyData[Measure ID],$A6,MonthlyData[Month],M$4)))</f>
        <v>72</v>
      </c>
      <c r="N6" s="63">
        <f>IF(OR($A6="",N$4=""),"",IF(COUNTIFS(MonthlyData[Measure ID],$A6,MonthlyData[Month],N$4,MonthlyData[Value],"&lt;&gt;")=0,"",AVERAGEIFS(MonthlyData[Value],MonthlyData[Measure ID],$A6,MonthlyData[Month],N$4)))</f>
        <v>74</v>
      </c>
      <c r="O6" s="64"/>
      <c r="P6" s="64" t="str">
        <f t="shared" si="2"/>
        <v>·</v>
      </c>
      <c r="Q6" s="64" t="str">
        <f t="shared" si="3"/>
        <v>·</v>
      </c>
      <c r="R6" s="64" t="str">
        <f t="shared" si="4"/>
        <v>▁</v>
      </c>
      <c r="S6" s="64" t="str">
        <f t="shared" si="5"/>
        <v>▃</v>
      </c>
      <c r="T6" s="64" t="str">
        <f t="shared" si="6"/>
        <v>▆</v>
      </c>
      <c r="U6" s="64" t="str">
        <f t="shared" si="7"/>
        <v>█</v>
      </c>
      <c r="V6" s="64" t="str">
        <f t="shared" si="8"/>
        <v>··▁▃▆█</v>
      </c>
    </row>
    <row r="7" spans="1:22" x14ac:dyDescent="0.25">
      <c r="A7" s="62" t="str">
        <f>IF('Measure Dictionary'!A7="","",'Measure Dictionary'!A7)</f>
        <v>M3</v>
      </c>
      <c r="B7" s="62" t="str">
        <f>IF($A7="","",'Measure Dictionary'!B7)</f>
        <v>Cost per permit</v>
      </c>
      <c r="C7" s="63" t="str">
        <f>IF(OR($A7="",C$4=""),"",IF(COUNTIFS(MonthlyData[Measure ID],$A7,MonthlyData[Month],C$4,MonthlyData[Value],"&lt;&gt;")=0,"",AVERAGEIFS(MonthlyData[Value],MonthlyData[Measure ID],$A7,MonthlyData[Month],C$4)))</f>
        <v/>
      </c>
      <c r="D7" s="63" t="str">
        <f>IF(OR($A7="",D$4=""),"",IF(COUNTIFS(MonthlyData[Measure ID],$A7,MonthlyData[Month],D$4,MonthlyData[Value],"&lt;&gt;")=0,"",AVERAGEIFS(MonthlyData[Value],MonthlyData[Measure ID],$A7,MonthlyData[Month],D$4)))</f>
        <v/>
      </c>
      <c r="E7" s="63" t="str">
        <f>IF(OR($A7="",E$4=""),"",IF(COUNTIFS(MonthlyData[Measure ID],$A7,MonthlyData[Month],E$4,MonthlyData[Value],"&lt;&gt;")=0,"",AVERAGEIFS(MonthlyData[Value],MonthlyData[Measure ID],$A7,MonthlyData[Month],E$4)))</f>
        <v/>
      </c>
      <c r="F7" s="63" t="str">
        <f>IF(OR($A7="",F$4=""),"",IF(COUNTIFS(MonthlyData[Measure ID],$A7,MonthlyData[Month],F$4,MonthlyData[Value],"&lt;&gt;")=0,"",AVERAGEIFS(MonthlyData[Value],MonthlyData[Measure ID],$A7,MonthlyData[Month],F$4)))</f>
        <v/>
      </c>
      <c r="G7" s="63" t="str">
        <f>IF(OR($A7="",G$4=""),"",IF(COUNTIFS(MonthlyData[Measure ID],$A7,MonthlyData[Month],G$4,MonthlyData[Value],"&lt;&gt;")=0,"",AVERAGEIFS(MonthlyData[Value],MonthlyData[Measure ID],$A7,MonthlyData[Month],G$4)))</f>
        <v/>
      </c>
      <c r="H7" s="63" t="str">
        <f>IF(OR($A7="",H$4=""),"",IF(COUNTIFS(MonthlyData[Measure ID],$A7,MonthlyData[Month],H$4,MonthlyData[Value],"&lt;&gt;")=0,"",AVERAGEIFS(MonthlyData[Value],MonthlyData[Measure ID],$A7,MonthlyData[Month],H$4)))</f>
        <v/>
      </c>
      <c r="I7" s="63" t="str">
        <f>IF(OR($A7="",I$4=""),"",IF(COUNTIFS(MonthlyData[Measure ID],$A7,MonthlyData[Month],I$4,MonthlyData[Value],"&lt;&gt;")=0,"",AVERAGEIFS(MonthlyData[Value],MonthlyData[Measure ID],$A7,MonthlyData[Month],I$4)))</f>
        <v/>
      </c>
      <c r="J7" s="63" t="str">
        <f>IF(OR($A7="",J$4=""),"",IF(COUNTIFS(MonthlyData[Measure ID],$A7,MonthlyData[Month],J$4,MonthlyData[Value],"&lt;&gt;")=0,"",AVERAGEIFS(MonthlyData[Value],MonthlyData[Measure ID],$A7,MonthlyData[Month],J$4)))</f>
        <v/>
      </c>
      <c r="K7" s="63">
        <f>IF(OR($A7="",K$4=""),"",IF(COUNTIFS(MonthlyData[Measure ID],$A7,MonthlyData[Month],K$4,MonthlyData[Value],"&lt;&gt;")=0,"",AVERAGEIFS(MonthlyData[Value],MonthlyData[Measure ID],$A7,MonthlyData[Month],K$4)))</f>
        <v>280</v>
      </c>
      <c r="L7" s="63">
        <f>IF(OR($A7="",L$4=""),"",IF(COUNTIFS(MonthlyData[Measure ID],$A7,MonthlyData[Month],L$4,MonthlyData[Value],"&lt;&gt;")=0,"",AVERAGEIFS(MonthlyData[Value],MonthlyData[Measure ID],$A7,MonthlyData[Month],L$4)))</f>
        <v>272</v>
      </c>
      <c r="M7" s="63">
        <f>IF(OR($A7="",M$4=""),"",IF(COUNTIFS(MonthlyData[Measure ID],$A7,MonthlyData[Month],M$4,MonthlyData[Value],"&lt;&gt;")=0,"",AVERAGEIFS(MonthlyData[Value],MonthlyData[Measure ID],$A7,MonthlyData[Month],M$4)))</f>
        <v>264</v>
      </c>
      <c r="N7" s="63">
        <f>IF(OR($A7="",N$4=""),"",IF(COUNTIFS(MonthlyData[Measure ID],$A7,MonthlyData[Month],N$4,MonthlyData[Value],"&lt;&gt;")=0,"",AVERAGEIFS(MonthlyData[Value],MonthlyData[Measure ID],$A7,MonthlyData[Month],N$4)))</f>
        <v>257</v>
      </c>
      <c r="O7" s="64"/>
      <c r="P7" s="64" t="str">
        <f t="shared" si="2"/>
        <v>·</v>
      </c>
      <c r="Q7" s="64" t="str">
        <f t="shared" si="3"/>
        <v>·</v>
      </c>
      <c r="R7" s="64" t="str">
        <f t="shared" si="4"/>
        <v>█</v>
      </c>
      <c r="S7" s="64" t="str">
        <f t="shared" si="5"/>
        <v>▆</v>
      </c>
      <c r="T7" s="64" t="str">
        <f t="shared" si="6"/>
        <v>▃</v>
      </c>
      <c r="U7" s="64" t="str">
        <f t="shared" si="7"/>
        <v>▁</v>
      </c>
      <c r="V7" s="64" t="str">
        <f t="shared" si="8"/>
        <v>··█▆▃▁</v>
      </c>
    </row>
    <row r="8" spans="1:22" x14ac:dyDescent="0.25">
      <c r="A8" s="62" t="str">
        <f>IF('Measure Dictionary'!A8="","",'Measure Dictionary'!A8)</f>
        <v>M4</v>
      </c>
      <c r="B8" s="62" t="str">
        <f>IF($A8="","",'Measure Dictionary'!B8)</f>
        <v>Applicant satisfaction</v>
      </c>
      <c r="C8" s="63" t="str">
        <f>IF(OR($A8="",C$4=""),"",IF(COUNTIFS(MonthlyData[Measure ID],$A8,MonthlyData[Month],C$4,MonthlyData[Value],"&lt;&gt;")=0,"",AVERAGEIFS(MonthlyData[Value],MonthlyData[Measure ID],$A8,MonthlyData[Month],C$4)))</f>
        <v/>
      </c>
      <c r="D8" s="63" t="str">
        <f>IF(OR($A8="",D$4=""),"",IF(COUNTIFS(MonthlyData[Measure ID],$A8,MonthlyData[Month],D$4,MonthlyData[Value],"&lt;&gt;")=0,"",AVERAGEIFS(MonthlyData[Value],MonthlyData[Measure ID],$A8,MonthlyData[Month],D$4)))</f>
        <v/>
      </c>
      <c r="E8" s="63" t="str">
        <f>IF(OR($A8="",E$4=""),"",IF(COUNTIFS(MonthlyData[Measure ID],$A8,MonthlyData[Month],E$4,MonthlyData[Value],"&lt;&gt;")=0,"",AVERAGEIFS(MonthlyData[Value],MonthlyData[Measure ID],$A8,MonthlyData[Month],E$4)))</f>
        <v/>
      </c>
      <c r="F8" s="63" t="str">
        <f>IF(OR($A8="",F$4=""),"",IF(COUNTIFS(MonthlyData[Measure ID],$A8,MonthlyData[Month],F$4,MonthlyData[Value],"&lt;&gt;")=0,"",AVERAGEIFS(MonthlyData[Value],MonthlyData[Measure ID],$A8,MonthlyData[Month],F$4)))</f>
        <v/>
      </c>
      <c r="G8" s="63" t="str">
        <f>IF(OR($A8="",G$4=""),"",IF(COUNTIFS(MonthlyData[Measure ID],$A8,MonthlyData[Month],G$4,MonthlyData[Value],"&lt;&gt;")=0,"",AVERAGEIFS(MonthlyData[Value],MonthlyData[Measure ID],$A8,MonthlyData[Month],G$4)))</f>
        <v/>
      </c>
      <c r="H8" s="63" t="str">
        <f>IF(OR($A8="",H$4=""),"",IF(COUNTIFS(MonthlyData[Measure ID],$A8,MonthlyData[Month],H$4,MonthlyData[Value],"&lt;&gt;")=0,"",AVERAGEIFS(MonthlyData[Value],MonthlyData[Measure ID],$A8,MonthlyData[Month],H$4)))</f>
        <v/>
      </c>
      <c r="I8" s="63" t="str">
        <f>IF(OR($A8="",I$4=""),"",IF(COUNTIFS(MonthlyData[Measure ID],$A8,MonthlyData[Month],I$4,MonthlyData[Value],"&lt;&gt;")=0,"",AVERAGEIFS(MonthlyData[Value],MonthlyData[Measure ID],$A8,MonthlyData[Month],I$4)))</f>
        <v/>
      </c>
      <c r="J8" s="63" t="str">
        <f>IF(OR($A8="",J$4=""),"",IF(COUNTIFS(MonthlyData[Measure ID],$A8,MonthlyData[Month],J$4,MonthlyData[Value],"&lt;&gt;")=0,"",AVERAGEIFS(MonthlyData[Value],MonthlyData[Measure ID],$A8,MonthlyData[Month],J$4)))</f>
        <v/>
      </c>
      <c r="K8" s="63">
        <f>IF(OR($A8="",K$4=""),"",IF(COUNTIFS(MonthlyData[Measure ID],$A8,MonthlyData[Month],K$4,MonthlyData[Value],"&lt;&gt;")=0,"",AVERAGEIFS(MonthlyData[Value],MonthlyData[Measure ID],$A8,MonthlyData[Month],K$4)))</f>
        <v>76</v>
      </c>
      <c r="L8" s="63">
        <f>IF(OR($A8="",L$4=""),"",IF(COUNTIFS(MonthlyData[Measure ID],$A8,MonthlyData[Month],L$4,MonthlyData[Value],"&lt;&gt;")=0,"",AVERAGEIFS(MonthlyData[Value],MonthlyData[Measure ID],$A8,MonthlyData[Month],L$4)))</f>
        <v>78</v>
      </c>
      <c r="M8" s="63">
        <f>IF(OR($A8="",M$4=""),"",IF(COUNTIFS(MonthlyData[Measure ID],$A8,MonthlyData[Month],M$4,MonthlyData[Value],"&lt;&gt;")=0,"",AVERAGEIFS(MonthlyData[Value],MonthlyData[Measure ID],$A8,MonthlyData[Month],M$4)))</f>
        <v>82</v>
      </c>
      <c r="N8" s="63">
        <f>IF(OR($A8="",N$4=""),"",IF(COUNTIFS(MonthlyData[Measure ID],$A8,MonthlyData[Month],N$4,MonthlyData[Value],"&lt;&gt;")=0,"",AVERAGEIFS(MonthlyData[Value],MonthlyData[Measure ID],$A8,MonthlyData[Month],N$4)))</f>
        <v>86</v>
      </c>
      <c r="O8" s="64"/>
      <c r="P8" s="64" t="str">
        <f t="shared" si="2"/>
        <v>·</v>
      </c>
      <c r="Q8" s="64" t="str">
        <f t="shared" si="3"/>
        <v>·</v>
      </c>
      <c r="R8" s="64" t="str">
        <f t="shared" si="4"/>
        <v>▁</v>
      </c>
      <c r="S8" s="64" t="str">
        <f t="shared" si="5"/>
        <v>▂</v>
      </c>
      <c r="T8" s="64" t="str">
        <f t="shared" si="6"/>
        <v>▅</v>
      </c>
      <c r="U8" s="64" t="str">
        <f t="shared" si="7"/>
        <v>█</v>
      </c>
      <c r="V8" s="64" t="str">
        <f t="shared" si="8"/>
        <v>··▁▂▅█</v>
      </c>
    </row>
    <row r="9" spans="1:22" x14ac:dyDescent="0.25">
      <c r="A9" s="62" t="str">
        <f>IF('Measure Dictionary'!A9="","",'Measure Dictionary'!A9)</f>
        <v/>
      </c>
      <c r="B9" s="62" t="str">
        <f>IF($A9="","",'Measure Dictionary'!B9)</f>
        <v/>
      </c>
      <c r="C9" s="63" t="str">
        <f>IF(OR($A9="",C$4=""),"",IF(COUNTIFS(MonthlyData[Measure ID],$A9,MonthlyData[Month],C$4,MonthlyData[Value],"&lt;&gt;")=0,"",AVERAGEIFS(MonthlyData[Value],MonthlyData[Measure ID],$A9,MonthlyData[Month],C$4)))</f>
        <v/>
      </c>
      <c r="D9" s="63" t="str">
        <f>IF(OR($A9="",D$4=""),"",IF(COUNTIFS(MonthlyData[Measure ID],$A9,MonthlyData[Month],D$4,MonthlyData[Value],"&lt;&gt;")=0,"",AVERAGEIFS(MonthlyData[Value],MonthlyData[Measure ID],$A9,MonthlyData[Month],D$4)))</f>
        <v/>
      </c>
      <c r="E9" s="63" t="str">
        <f>IF(OR($A9="",E$4=""),"",IF(COUNTIFS(MonthlyData[Measure ID],$A9,MonthlyData[Month],E$4,MonthlyData[Value],"&lt;&gt;")=0,"",AVERAGEIFS(MonthlyData[Value],MonthlyData[Measure ID],$A9,MonthlyData[Month],E$4)))</f>
        <v/>
      </c>
      <c r="F9" s="63" t="str">
        <f>IF(OR($A9="",F$4=""),"",IF(COUNTIFS(MonthlyData[Measure ID],$A9,MonthlyData[Month],F$4,MonthlyData[Value],"&lt;&gt;")=0,"",AVERAGEIFS(MonthlyData[Value],MonthlyData[Measure ID],$A9,MonthlyData[Month],F$4)))</f>
        <v/>
      </c>
      <c r="G9" s="63" t="str">
        <f>IF(OR($A9="",G$4=""),"",IF(COUNTIFS(MonthlyData[Measure ID],$A9,MonthlyData[Month],G$4,MonthlyData[Value],"&lt;&gt;")=0,"",AVERAGEIFS(MonthlyData[Value],MonthlyData[Measure ID],$A9,MonthlyData[Month],G$4)))</f>
        <v/>
      </c>
      <c r="H9" s="63" t="str">
        <f>IF(OR($A9="",H$4=""),"",IF(COUNTIFS(MonthlyData[Measure ID],$A9,MonthlyData[Month],H$4,MonthlyData[Value],"&lt;&gt;")=0,"",AVERAGEIFS(MonthlyData[Value],MonthlyData[Measure ID],$A9,MonthlyData[Month],H$4)))</f>
        <v/>
      </c>
      <c r="I9" s="63" t="str">
        <f>IF(OR($A9="",I$4=""),"",IF(COUNTIFS(MonthlyData[Measure ID],$A9,MonthlyData[Month],I$4,MonthlyData[Value],"&lt;&gt;")=0,"",AVERAGEIFS(MonthlyData[Value],MonthlyData[Measure ID],$A9,MonthlyData[Month],I$4)))</f>
        <v/>
      </c>
      <c r="J9" s="63" t="str">
        <f>IF(OR($A9="",J$4=""),"",IF(COUNTIFS(MonthlyData[Measure ID],$A9,MonthlyData[Month],J$4,MonthlyData[Value],"&lt;&gt;")=0,"",AVERAGEIFS(MonthlyData[Value],MonthlyData[Measure ID],$A9,MonthlyData[Month],J$4)))</f>
        <v/>
      </c>
      <c r="K9" s="63" t="str">
        <f>IF(OR($A9="",K$4=""),"",IF(COUNTIFS(MonthlyData[Measure ID],$A9,MonthlyData[Month],K$4,MonthlyData[Value],"&lt;&gt;")=0,"",AVERAGEIFS(MonthlyData[Value],MonthlyData[Measure ID],$A9,MonthlyData[Month],K$4)))</f>
        <v/>
      </c>
      <c r="L9" s="63" t="str">
        <f>IF(OR($A9="",L$4=""),"",IF(COUNTIFS(MonthlyData[Measure ID],$A9,MonthlyData[Month],L$4,MonthlyData[Value],"&lt;&gt;")=0,"",AVERAGEIFS(MonthlyData[Value],MonthlyData[Measure ID],$A9,MonthlyData[Month],L$4)))</f>
        <v/>
      </c>
      <c r="M9" s="63" t="str">
        <f>IF(OR($A9="",M$4=""),"",IF(COUNTIFS(MonthlyData[Measure ID],$A9,MonthlyData[Month],M$4,MonthlyData[Value],"&lt;&gt;")=0,"",AVERAGEIFS(MonthlyData[Value],MonthlyData[Measure ID],$A9,MonthlyData[Month],M$4)))</f>
        <v/>
      </c>
      <c r="N9" s="63" t="str">
        <f>IF(OR($A9="",N$4=""),"",IF(COUNTIFS(MonthlyData[Measure ID],$A9,MonthlyData[Month],N$4,MonthlyData[Value],"&lt;&gt;")=0,"",AVERAGEIFS(MonthlyData[Value],MonthlyData[Measure ID],$A9,MonthlyData[Month],N$4)))</f>
        <v/>
      </c>
      <c r="O9" s="64"/>
      <c r="P9" s="64" t="str">
        <f t="shared" si="2"/>
        <v>·</v>
      </c>
      <c r="Q9" s="64" t="str">
        <f t="shared" si="3"/>
        <v>·</v>
      </c>
      <c r="R9" s="64" t="str">
        <f t="shared" si="4"/>
        <v>·</v>
      </c>
      <c r="S9" s="64" t="str">
        <f t="shared" si="5"/>
        <v>·</v>
      </c>
      <c r="T9" s="64" t="str">
        <f t="shared" si="6"/>
        <v>·</v>
      </c>
      <c r="U9" s="64" t="str">
        <f t="shared" si="7"/>
        <v>·</v>
      </c>
      <c r="V9" s="64" t="str">
        <f t="shared" si="8"/>
        <v/>
      </c>
    </row>
    <row r="10" spans="1:22" x14ac:dyDescent="0.25">
      <c r="A10" s="62" t="str">
        <f>IF('Measure Dictionary'!A10="","",'Measure Dictionary'!A10)</f>
        <v/>
      </c>
      <c r="B10" s="62" t="str">
        <f>IF($A10="","",'Measure Dictionary'!B10)</f>
        <v/>
      </c>
      <c r="C10" s="63" t="str">
        <f>IF(OR($A10="",C$4=""),"",IF(COUNTIFS(MonthlyData[Measure ID],$A10,MonthlyData[Month],C$4,MonthlyData[Value],"&lt;&gt;")=0,"",AVERAGEIFS(MonthlyData[Value],MonthlyData[Measure ID],$A10,MonthlyData[Month],C$4)))</f>
        <v/>
      </c>
      <c r="D10" s="63" t="str">
        <f>IF(OR($A10="",D$4=""),"",IF(COUNTIFS(MonthlyData[Measure ID],$A10,MonthlyData[Month],D$4,MonthlyData[Value],"&lt;&gt;")=0,"",AVERAGEIFS(MonthlyData[Value],MonthlyData[Measure ID],$A10,MonthlyData[Month],D$4)))</f>
        <v/>
      </c>
      <c r="E10" s="63" t="str">
        <f>IF(OR($A10="",E$4=""),"",IF(COUNTIFS(MonthlyData[Measure ID],$A10,MonthlyData[Month],E$4,MonthlyData[Value],"&lt;&gt;")=0,"",AVERAGEIFS(MonthlyData[Value],MonthlyData[Measure ID],$A10,MonthlyData[Month],E$4)))</f>
        <v/>
      </c>
      <c r="F10" s="63" t="str">
        <f>IF(OR($A10="",F$4=""),"",IF(COUNTIFS(MonthlyData[Measure ID],$A10,MonthlyData[Month],F$4,MonthlyData[Value],"&lt;&gt;")=0,"",AVERAGEIFS(MonthlyData[Value],MonthlyData[Measure ID],$A10,MonthlyData[Month],F$4)))</f>
        <v/>
      </c>
      <c r="G10" s="63" t="str">
        <f>IF(OR($A10="",G$4=""),"",IF(COUNTIFS(MonthlyData[Measure ID],$A10,MonthlyData[Month],G$4,MonthlyData[Value],"&lt;&gt;")=0,"",AVERAGEIFS(MonthlyData[Value],MonthlyData[Measure ID],$A10,MonthlyData[Month],G$4)))</f>
        <v/>
      </c>
      <c r="H10" s="63" t="str">
        <f>IF(OR($A10="",H$4=""),"",IF(COUNTIFS(MonthlyData[Measure ID],$A10,MonthlyData[Month],H$4,MonthlyData[Value],"&lt;&gt;")=0,"",AVERAGEIFS(MonthlyData[Value],MonthlyData[Measure ID],$A10,MonthlyData[Month],H$4)))</f>
        <v/>
      </c>
      <c r="I10" s="63" t="str">
        <f>IF(OR($A10="",I$4=""),"",IF(COUNTIFS(MonthlyData[Measure ID],$A10,MonthlyData[Month],I$4,MonthlyData[Value],"&lt;&gt;")=0,"",AVERAGEIFS(MonthlyData[Value],MonthlyData[Measure ID],$A10,MonthlyData[Month],I$4)))</f>
        <v/>
      </c>
      <c r="J10" s="63" t="str">
        <f>IF(OR($A10="",J$4=""),"",IF(COUNTIFS(MonthlyData[Measure ID],$A10,MonthlyData[Month],J$4,MonthlyData[Value],"&lt;&gt;")=0,"",AVERAGEIFS(MonthlyData[Value],MonthlyData[Measure ID],$A10,MonthlyData[Month],J$4)))</f>
        <v/>
      </c>
      <c r="K10" s="63" t="str">
        <f>IF(OR($A10="",K$4=""),"",IF(COUNTIFS(MonthlyData[Measure ID],$A10,MonthlyData[Month],K$4,MonthlyData[Value],"&lt;&gt;")=0,"",AVERAGEIFS(MonthlyData[Value],MonthlyData[Measure ID],$A10,MonthlyData[Month],K$4)))</f>
        <v/>
      </c>
      <c r="L10" s="63" t="str">
        <f>IF(OR($A10="",L$4=""),"",IF(COUNTIFS(MonthlyData[Measure ID],$A10,MonthlyData[Month],L$4,MonthlyData[Value],"&lt;&gt;")=0,"",AVERAGEIFS(MonthlyData[Value],MonthlyData[Measure ID],$A10,MonthlyData[Month],L$4)))</f>
        <v/>
      </c>
      <c r="M10" s="63" t="str">
        <f>IF(OR($A10="",M$4=""),"",IF(COUNTIFS(MonthlyData[Measure ID],$A10,MonthlyData[Month],M$4,MonthlyData[Value],"&lt;&gt;")=0,"",AVERAGEIFS(MonthlyData[Value],MonthlyData[Measure ID],$A10,MonthlyData[Month],M$4)))</f>
        <v/>
      </c>
      <c r="N10" s="63" t="str">
        <f>IF(OR($A10="",N$4=""),"",IF(COUNTIFS(MonthlyData[Measure ID],$A10,MonthlyData[Month],N$4,MonthlyData[Value],"&lt;&gt;")=0,"",AVERAGEIFS(MonthlyData[Value],MonthlyData[Measure ID],$A10,MonthlyData[Month],N$4)))</f>
        <v/>
      </c>
      <c r="O10" s="64"/>
      <c r="P10" s="64" t="str">
        <f t="shared" si="2"/>
        <v>·</v>
      </c>
      <c r="Q10" s="64" t="str">
        <f t="shared" si="3"/>
        <v>·</v>
      </c>
      <c r="R10" s="64" t="str">
        <f t="shared" si="4"/>
        <v>·</v>
      </c>
      <c r="S10" s="64" t="str">
        <f t="shared" si="5"/>
        <v>·</v>
      </c>
      <c r="T10" s="64" t="str">
        <f t="shared" si="6"/>
        <v>·</v>
      </c>
      <c r="U10" s="64" t="str">
        <f t="shared" si="7"/>
        <v>·</v>
      </c>
      <c r="V10" s="64" t="str">
        <f t="shared" si="8"/>
        <v/>
      </c>
    </row>
    <row r="11" spans="1:22" x14ac:dyDescent="0.25">
      <c r="A11" s="62" t="str">
        <f>IF('Measure Dictionary'!A11="","",'Measure Dictionary'!A11)</f>
        <v/>
      </c>
      <c r="B11" s="62" t="str">
        <f>IF($A11="","",'Measure Dictionary'!B11)</f>
        <v/>
      </c>
      <c r="C11" s="63" t="str">
        <f>IF(OR($A11="",C$4=""),"",IF(COUNTIFS(MonthlyData[Measure ID],$A11,MonthlyData[Month],C$4,MonthlyData[Value],"&lt;&gt;")=0,"",AVERAGEIFS(MonthlyData[Value],MonthlyData[Measure ID],$A11,MonthlyData[Month],C$4)))</f>
        <v/>
      </c>
      <c r="D11" s="63" t="str">
        <f>IF(OR($A11="",D$4=""),"",IF(COUNTIFS(MonthlyData[Measure ID],$A11,MonthlyData[Month],D$4,MonthlyData[Value],"&lt;&gt;")=0,"",AVERAGEIFS(MonthlyData[Value],MonthlyData[Measure ID],$A11,MonthlyData[Month],D$4)))</f>
        <v/>
      </c>
      <c r="E11" s="63" t="str">
        <f>IF(OR($A11="",E$4=""),"",IF(COUNTIFS(MonthlyData[Measure ID],$A11,MonthlyData[Month],E$4,MonthlyData[Value],"&lt;&gt;")=0,"",AVERAGEIFS(MonthlyData[Value],MonthlyData[Measure ID],$A11,MonthlyData[Month],E$4)))</f>
        <v/>
      </c>
      <c r="F11" s="63" t="str">
        <f>IF(OR($A11="",F$4=""),"",IF(COUNTIFS(MonthlyData[Measure ID],$A11,MonthlyData[Month],F$4,MonthlyData[Value],"&lt;&gt;")=0,"",AVERAGEIFS(MonthlyData[Value],MonthlyData[Measure ID],$A11,MonthlyData[Month],F$4)))</f>
        <v/>
      </c>
      <c r="G11" s="63" t="str">
        <f>IF(OR($A11="",G$4=""),"",IF(COUNTIFS(MonthlyData[Measure ID],$A11,MonthlyData[Month],G$4,MonthlyData[Value],"&lt;&gt;")=0,"",AVERAGEIFS(MonthlyData[Value],MonthlyData[Measure ID],$A11,MonthlyData[Month],G$4)))</f>
        <v/>
      </c>
      <c r="H11" s="63" t="str">
        <f>IF(OR($A11="",H$4=""),"",IF(COUNTIFS(MonthlyData[Measure ID],$A11,MonthlyData[Month],H$4,MonthlyData[Value],"&lt;&gt;")=0,"",AVERAGEIFS(MonthlyData[Value],MonthlyData[Measure ID],$A11,MonthlyData[Month],H$4)))</f>
        <v/>
      </c>
      <c r="I11" s="63" t="str">
        <f>IF(OR($A11="",I$4=""),"",IF(COUNTIFS(MonthlyData[Measure ID],$A11,MonthlyData[Month],I$4,MonthlyData[Value],"&lt;&gt;")=0,"",AVERAGEIFS(MonthlyData[Value],MonthlyData[Measure ID],$A11,MonthlyData[Month],I$4)))</f>
        <v/>
      </c>
      <c r="J11" s="63" t="str">
        <f>IF(OR($A11="",J$4=""),"",IF(COUNTIFS(MonthlyData[Measure ID],$A11,MonthlyData[Month],J$4,MonthlyData[Value],"&lt;&gt;")=0,"",AVERAGEIFS(MonthlyData[Value],MonthlyData[Measure ID],$A11,MonthlyData[Month],J$4)))</f>
        <v/>
      </c>
      <c r="K11" s="63" t="str">
        <f>IF(OR($A11="",K$4=""),"",IF(COUNTIFS(MonthlyData[Measure ID],$A11,MonthlyData[Month],K$4,MonthlyData[Value],"&lt;&gt;")=0,"",AVERAGEIFS(MonthlyData[Value],MonthlyData[Measure ID],$A11,MonthlyData[Month],K$4)))</f>
        <v/>
      </c>
      <c r="L11" s="63" t="str">
        <f>IF(OR($A11="",L$4=""),"",IF(COUNTIFS(MonthlyData[Measure ID],$A11,MonthlyData[Month],L$4,MonthlyData[Value],"&lt;&gt;")=0,"",AVERAGEIFS(MonthlyData[Value],MonthlyData[Measure ID],$A11,MonthlyData[Month],L$4)))</f>
        <v/>
      </c>
      <c r="M11" s="63" t="str">
        <f>IF(OR($A11="",M$4=""),"",IF(COUNTIFS(MonthlyData[Measure ID],$A11,MonthlyData[Month],M$4,MonthlyData[Value],"&lt;&gt;")=0,"",AVERAGEIFS(MonthlyData[Value],MonthlyData[Measure ID],$A11,MonthlyData[Month],M$4)))</f>
        <v/>
      </c>
      <c r="N11" s="63" t="str">
        <f>IF(OR($A11="",N$4=""),"",IF(COUNTIFS(MonthlyData[Measure ID],$A11,MonthlyData[Month],N$4,MonthlyData[Value],"&lt;&gt;")=0,"",AVERAGEIFS(MonthlyData[Value],MonthlyData[Measure ID],$A11,MonthlyData[Month],N$4)))</f>
        <v/>
      </c>
      <c r="O11" s="64"/>
      <c r="P11" s="64" t="str">
        <f t="shared" si="2"/>
        <v>·</v>
      </c>
      <c r="Q11" s="64" t="str">
        <f t="shared" si="3"/>
        <v>·</v>
      </c>
      <c r="R11" s="64" t="str">
        <f t="shared" si="4"/>
        <v>·</v>
      </c>
      <c r="S11" s="64" t="str">
        <f t="shared" si="5"/>
        <v>·</v>
      </c>
      <c r="T11" s="64" t="str">
        <f t="shared" si="6"/>
        <v>·</v>
      </c>
      <c r="U11" s="64" t="str">
        <f t="shared" si="7"/>
        <v>·</v>
      </c>
      <c r="V11" s="64" t="str">
        <f t="shared" si="8"/>
        <v/>
      </c>
    </row>
    <row r="12" spans="1:22" x14ac:dyDescent="0.25">
      <c r="A12" s="62" t="str">
        <f>IF('Measure Dictionary'!A12="","",'Measure Dictionary'!A12)</f>
        <v/>
      </c>
      <c r="B12" s="62" t="str">
        <f>IF($A12="","",'Measure Dictionary'!B12)</f>
        <v/>
      </c>
      <c r="C12" s="63" t="str">
        <f>IF(OR($A12="",C$4=""),"",IF(COUNTIFS(MonthlyData[Measure ID],$A12,MonthlyData[Month],C$4,MonthlyData[Value],"&lt;&gt;")=0,"",AVERAGEIFS(MonthlyData[Value],MonthlyData[Measure ID],$A12,MonthlyData[Month],C$4)))</f>
        <v/>
      </c>
      <c r="D12" s="63" t="str">
        <f>IF(OR($A12="",D$4=""),"",IF(COUNTIFS(MonthlyData[Measure ID],$A12,MonthlyData[Month],D$4,MonthlyData[Value],"&lt;&gt;")=0,"",AVERAGEIFS(MonthlyData[Value],MonthlyData[Measure ID],$A12,MonthlyData[Month],D$4)))</f>
        <v/>
      </c>
      <c r="E12" s="63" t="str">
        <f>IF(OR($A12="",E$4=""),"",IF(COUNTIFS(MonthlyData[Measure ID],$A12,MonthlyData[Month],E$4,MonthlyData[Value],"&lt;&gt;")=0,"",AVERAGEIFS(MonthlyData[Value],MonthlyData[Measure ID],$A12,MonthlyData[Month],E$4)))</f>
        <v/>
      </c>
      <c r="F12" s="63" t="str">
        <f>IF(OR($A12="",F$4=""),"",IF(COUNTIFS(MonthlyData[Measure ID],$A12,MonthlyData[Month],F$4,MonthlyData[Value],"&lt;&gt;")=0,"",AVERAGEIFS(MonthlyData[Value],MonthlyData[Measure ID],$A12,MonthlyData[Month],F$4)))</f>
        <v/>
      </c>
      <c r="G12" s="63" t="str">
        <f>IF(OR($A12="",G$4=""),"",IF(COUNTIFS(MonthlyData[Measure ID],$A12,MonthlyData[Month],G$4,MonthlyData[Value],"&lt;&gt;")=0,"",AVERAGEIFS(MonthlyData[Value],MonthlyData[Measure ID],$A12,MonthlyData[Month],G$4)))</f>
        <v/>
      </c>
      <c r="H12" s="63" t="str">
        <f>IF(OR($A12="",H$4=""),"",IF(COUNTIFS(MonthlyData[Measure ID],$A12,MonthlyData[Month],H$4,MonthlyData[Value],"&lt;&gt;")=0,"",AVERAGEIFS(MonthlyData[Value],MonthlyData[Measure ID],$A12,MonthlyData[Month],H$4)))</f>
        <v/>
      </c>
      <c r="I12" s="63" t="str">
        <f>IF(OR($A12="",I$4=""),"",IF(COUNTIFS(MonthlyData[Measure ID],$A12,MonthlyData[Month],I$4,MonthlyData[Value],"&lt;&gt;")=0,"",AVERAGEIFS(MonthlyData[Value],MonthlyData[Measure ID],$A12,MonthlyData[Month],I$4)))</f>
        <v/>
      </c>
      <c r="J12" s="63" t="str">
        <f>IF(OR($A12="",J$4=""),"",IF(COUNTIFS(MonthlyData[Measure ID],$A12,MonthlyData[Month],J$4,MonthlyData[Value],"&lt;&gt;")=0,"",AVERAGEIFS(MonthlyData[Value],MonthlyData[Measure ID],$A12,MonthlyData[Month],J$4)))</f>
        <v/>
      </c>
      <c r="K12" s="63" t="str">
        <f>IF(OR($A12="",K$4=""),"",IF(COUNTIFS(MonthlyData[Measure ID],$A12,MonthlyData[Month],K$4,MonthlyData[Value],"&lt;&gt;")=0,"",AVERAGEIFS(MonthlyData[Value],MonthlyData[Measure ID],$A12,MonthlyData[Month],K$4)))</f>
        <v/>
      </c>
      <c r="L12" s="63" t="str">
        <f>IF(OR($A12="",L$4=""),"",IF(COUNTIFS(MonthlyData[Measure ID],$A12,MonthlyData[Month],L$4,MonthlyData[Value],"&lt;&gt;")=0,"",AVERAGEIFS(MonthlyData[Value],MonthlyData[Measure ID],$A12,MonthlyData[Month],L$4)))</f>
        <v/>
      </c>
      <c r="M12" s="63" t="str">
        <f>IF(OR($A12="",M$4=""),"",IF(COUNTIFS(MonthlyData[Measure ID],$A12,MonthlyData[Month],M$4,MonthlyData[Value],"&lt;&gt;")=0,"",AVERAGEIFS(MonthlyData[Value],MonthlyData[Measure ID],$A12,MonthlyData[Month],M$4)))</f>
        <v/>
      </c>
      <c r="N12" s="63" t="str">
        <f>IF(OR($A12="",N$4=""),"",IF(COUNTIFS(MonthlyData[Measure ID],$A12,MonthlyData[Month],N$4,MonthlyData[Value],"&lt;&gt;")=0,"",AVERAGEIFS(MonthlyData[Value],MonthlyData[Measure ID],$A12,MonthlyData[Month],N$4)))</f>
        <v/>
      </c>
      <c r="O12" s="64"/>
      <c r="P12" s="64" t="str">
        <f t="shared" si="2"/>
        <v>·</v>
      </c>
      <c r="Q12" s="64" t="str">
        <f t="shared" si="3"/>
        <v>·</v>
      </c>
      <c r="R12" s="64" t="str">
        <f t="shared" si="4"/>
        <v>·</v>
      </c>
      <c r="S12" s="64" t="str">
        <f t="shared" si="5"/>
        <v>·</v>
      </c>
      <c r="T12" s="64" t="str">
        <f t="shared" si="6"/>
        <v>·</v>
      </c>
      <c r="U12" s="64" t="str">
        <f t="shared" si="7"/>
        <v>·</v>
      </c>
      <c r="V12" s="64" t="str">
        <f t="shared" si="8"/>
        <v/>
      </c>
    </row>
    <row r="13" spans="1:22" x14ac:dyDescent="0.25">
      <c r="A13" s="62" t="str">
        <f>IF('Measure Dictionary'!A13="","",'Measure Dictionary'!A13)</f>
        <v/>
      </c>
      <c r="B13" s="62" t="str">
        <f>IF($A13="","",'Measure Dictionary'!B13)</f>
        <v/>
      </c>
      <c r="C13" s="63" t="str">
        <f>IF(OR($A13="",C$4=""),"",IF(COUNTIFS(MonthlyData[Measure ID],$A13,MonthlyData[Month],C$4,MonthlyData[Value],"&lt;&gt;")=0,"",AVERAGEIFS(MonthlyData[Value],MonthlyData[Measure ID],$A13,MonthlyData[Month],C$4)))</f>
        <v/>
      </c>
      <c r="D13" s="63" t="str">
        <f>IF(OR($A13="",D$4=""),"",IF(COUNTIFS(MonthlyData[Measure ID],$A13,MonthlyData[Month],D$4,MonthlyData[Value],"&lt;&gt;")=0,"",AVERAGEIFS(MonthlyData[Value],MonthlyData[Measure ID],$A13,MonthlyData[Month],D$4)))</f>
        <v/>
      </c>
      <c r="E13" s="63" t="str">
        <f>IF(OR($A13="",E$4=""),"",IF(COUNTIFS(MonthlyData[Measure ID],$A13,MonthlyData[Month],E$4,MonthlyData[Value],"&lt;&gt;")=0,"",AVERAGEIFS(MonthlyData[Value],MonthlyData[Measure ID],$A13,MonthlyData[Month],E$4)))</f>
        <v/>
      </c>
      <c r="F13" s="63" t="str">
        <f>IF(OR($A13="",F$4=""),"",IF(COUNTIFS(MonthlyData[Measure ID],$A13,MonthlyData[Month],F$4,MonthlyData[Value],"&lt;&gt;")=0,"",AVERAGEIFS(MonthlyData[Value],MonthlyData[Measure ID],$A13,MonthlyData[Month],F$4)))</f>
        <v/>
      </c>
      <c r="G13" s="63" t="str">
        <f>IF(OR($A13="",G$4=""),"",IF(COUNTIFS(MonthlyData[Measure ID],$A13,MonthlyData[Month],G$4,MonthlyData[Value],"&lt;&gt;")=0,"",AVERAGEIFS(MonthlyData[Value],MonthlyData[Measure ID],$A13,MonthlyData[Month],G$4)))</f>
        <v/>
      </c>
      <c r="H13" s="63" t="str">
        <f>IF(OR($A13="",H$4=""),"",IF(COUNTIFS(MonthlyData[Measure ID],$A13,MonthlyData[Month],H$4,MonthlyData[Value],"&lt;&gt;")=0,"",AVERAGEIFS(MonthlyData[Value],MonthlyData[Measure ID],$A13,MonthlyData[Month],H$4)))</f>
        <v/>
      </c>
      <c r="I13" s="63" t="str">
        <f>IF(OR($A13="",I$4=""),"",IF(COUNTIFS(MonthlyData[Measure ID],$A13,MonthlyData[Month],I$4,MonthlyData[Value],"&lt;&gt;")=0,"",AVERAGEIFS(MonthlyData[Value],MonthlyData[Measure ID],$A13,MonthlyData[Month],I$4)))</f>
        <v/>
      </c>
      <c r="J13" s="63" t="str">
        <f>IF(OR($A13="",J$4=""),"",IF(COUNTIFS(MonthlyData[Measure ID],$A13,MonthlyData[Month],J$4,MonthlyData[Value],"&lt;&gt;")=0,"",AVERAGEIFS(MonthlyData[Value],MonthlyData[Measure ID],$A13,MonthlyData[Month],J$4)))</f>
        <v/>
      </c>
      <c r="K13" s="63" t="str">
        <f>IF(OR($A13="",K$4=""),"",IF(COUNTIFS(MonthlyData[Measure ID],$A13,MonthlyData[Month],K$4,MonthlyData[Value],"&lt;&gt;")=0,"",AVERAGEIFS(MonthlyData[Value],MonthlyData[Measure ID],$A13,MonthlyData[Month],K$4)))</f>
        <v/>
      </c>
      <c r="L13" s="63" t="str">
        <f>IF(OR($A13="",L$4=""),"",IF(COUNTIFS(MonthlyData[Measure ID],$A13,MonthlyData[Month],L$4,MonthlyData[Value],"&lt;&gt;")=0,"",AVERAGEIFS(MonthlyData[Value],MonthlyData[Measure ID],$A13,MonthlyData[Month],L$4)))</f>
        <v/>
      </c>
      <c r="M13" s="63" t="str">
        <f>IF(OR($A13="",M$4=""),"",IF(COUNTIFS(MonthlyData[Measure ID],$A13,MonthlyData[Month],M$4,MonthlyData[Value],"&lt;&gt;")=0,"",AVERAGEIFS(MonthlyData[Value],MonthlyData[Measure ID],$A13,MonthlyData[Month],M$4)))</f>
        <v/>
      </c>
      <c r="N13" s="63" t="str">
        <f>IF(OR($A13="",N$4=""),"",IF(COUNTIFS(MonthlyData[Measure ID],$A13,MonthlyData[Month],N$4,MonthlyData[Value],"&lt;&gt;")=0,"",AVERAGEIFS(MonthlyData[Value],MonthlyData[Measure ID],$A13,MonthlyData[Month],N$4)))</f>
        <v/>
      </c>
      <c r="O13" s="64"/>
      <c r="P13" s="64" t="str">
        <f t="shared" si="2"/>
        <v>·</v>
      </c>
      <c r="Q13" s="64" t="str">
        <f t="shared" si="3"/>
        <v>·</v>
      </c>
      <c r="R13" s="64" t="str">
        <f t="shared" si="4"/>
        <v>·</v>
      </c>
      <c r="S13" s="64" t="str">
        <f t="shared" si="5"/>
        <v>·</v>
      </c>
      <c r="T13" s="64" t="str">
        <f t="shared" si="6"/>
        <v>·</v>
      </c>
      <c r="U13" s="64" t="str">
        <f t="shared" si="7"/>
        <v>·</v>
      </c>
      <c r="V13" s="64" t="str">
        <f t="shared" si="8"/>
        <v/>
      </c>
    </row>
    <row r="14" spans="1:22" x14ac:dyDescent="0.25">
      <c r="A14" s="62" t="str">
        <f>IF('Measure Dictionary'!A14="","",'Measure Dictionary'!A14)</f>
        <v/>
      </c>
      <c r="B14" s="62" t="str">
        <f>IF($A14="","",'Measure Dictionary'!B14)</f>
        <v/>
      </c>
      <c r="C14" s="63" t="str">
        <f>IF(OR($A14="",C$4=""),"",IF(COUNTIFS(MonthlyData[Measure ID],$A14,MonthlyData[Month],C$4,MonthlyData[Value],"&lt;&gt;")=0,"",AVERAGEIFS(MonthlyData[Value],MonthlyData[Measure ID],$A14,MonthlyData[Month],C$4)))</f>
        <v/>
      </c>
      <c r="D14" s="63" t="str">
        <f>IF(OR($A14="",D$4=""),"",IF(COUNTIFS(MonthlyData[Measure ID],$A14,MonthlyData[Month],D$4,MonthlyData[Value],"&lt;&gt;")=0,"",AVERAGEIFS(MonthlyData[Value],MonthlyData[Measure ID],$A14,MonthlyData[Month],D$4)))</f>
        <v/>
      </c>
      <c r="E14" s="63" t="str">
        <f>IF(OR($A14="",E$4=""),"",IF(COUNTIFS(MonthlyData[Measure ID],$A14,MonthlyData[Month],E$4,MonthlyData[Value],"&lt;&gt;")=0,"",AVERAGEIFS(MonthlyData[Value],MonthlyData[Measure ID],$A14,MonthlyData[Month],E$4)))</f>
        <v/>
      </c>
      <c r="F14" s="63" t="str">
        <f>IF(OR($A14="",F$4=""),"",IF(COUNTIFS(MonthlyData[Measure ID],$A14,MonthlyData[Month],F$4,MonthlyData[Value],"&lt;&gt;")=0,"",AVERAGEIFS(MonthlyData[Value],MonthlyData[Measure ID],$A14,MonthlyData[Month],F$4)))</f>
        <v/>
      </c>
      <c r="G14" s="63" t="str">
        <f>IF(OR($A14="",G$4=""),"",IF(COUNTIFS(MonthlyData[Measure ID],$A14,MonthlyData[Month],G$4,MonthlyData[Value],"&lt;&gt;")=0,"",AVERAGEIFS(MonthlyData[Value],MonthlyData[Measure ID],$A14,MonthlyData[Month],G$4)))</f>
        <v/>
      </c>
      <c r="H14" s="63" t="str">
        <f>IF(OR($A14="",H$4=""),"",IF(COUNTIFS(MonthlyData[Measure ID],$A14,MonthlyData[Month],H$4,MonthlyData[Value],"&lt;&gt;")=0,"",AVERAGEIFS(MonthlyData[Value],MonthlyData[Measure ID],$A14,MonthlyData[Month],H$4)))</f>
        <v/>
      </c>
      <c r="I14" s="63" t="str">
        <f>IF(OR($A14="",I$4=""),"",IF(COUNTIFS(MonthlyData[Measure ID],$A14,MonthlyData[Month],I$4,MonthlyData[Value],"&lt;&gt;")=0,"",AVERAGEIFS(MonthlyData[Value],MonthlyData[Measure ID],$A14,MonthlyData[Month],I$4)))</f>
        <v/>
      </c>
      <c r="J14" s="63" t="str">
        <f>IF(OR($A14="",J$4=""),"",IF(COUNTIFS(MonthlyData[Measure ID],$A14,MonthlyData[Month],J$4,MonthlyData[Value],"&lt;&gt;")=0,"",AVERAGEIFS(MonthlyData[Value],MonthlyData[Measure ID],$A14,MonthlyData[Month],J$4)))</f>
        <v/>
      </c>
      <c r="K14" s="63" t="str">
        <f>IF(OR($A14="",K$4=""),"",IF(COUNTIFS(MonthlyData[Measure ID],$A14,MonthlyData[Month],K$4,MonthlyData[Value],"&lt;&gt;")=0,"",AVERAGEIFS(MonthlyData[Value],MonthlyData[Measure ID],$A14,MonthlyData[Month],K$4)))</f>
        <v/>
      </c>
      <c r="L14" s="63" t="str">
        <f>IF(OR($A14="",L$4=""),"",IF(COUNTIFS(MonthlyData[Measure ID],$A14,MonthlyData[Month],L$4,MonthlyData[Value],"&lt;&gt;")=0,"",AVERAGEIFS(MonthlyData[Value],MonthlyData[Measure ID],$A14,MonthlyData[Month],L$4)))</f>
        <v/>
      </c>
      <c r="M14" s="63" t="str">
        <f>IF(OR($A14="",M$4=""),"",IF(COUNTIFS(MonthlyData[Measure ID],$A14,MonthlyData[Month],M$4,MonthlyData[Value],"&lt;&gt;")=0,"",AVERAGEIFS(MonthlyData[Value],MonthlyData[Measure ID],$A14,MonthlyData[Month],M$4)))</f>
        <v/>
      </c>
      <c r="N14" s="63" t="str">
        <f>IF(OR($A14="",N$4=""),"",IF(COUNTIFS(MonthlyData[Measure ID],$A14,MonthlyData[Month],N$4,MonthlyData[Value],"&lt;&gt;")=0,"",AVERAGEIFS(MonthlyData[Value],MonthlyData[Measure ID],$A14,MonthlyData[Month],N$4)))</f>
        <v/>
      </c>
      <c r="O14" s="64"/>
      <c r="P14" s="64" t="str">
        <f t="shared" si="2"/>
        <v>·</v>
      </c>
      <c r="Q14" s="64" t="str">
        <f t="shared" si="3"/>
        <v>·</v>
      </c>
      <c r="R14" s="64" t="str">
        <f t="shared" si="4"/>
        <v>·</v>
      </c>
      <c r="S14" s="64" t="str">
        <f t="shared" si="5"/>
        <v>·</v>
      </c>
      <c r="T14" s="64" t="str">
        <f t="shared" si="6"/>
        <v>·</v>
      </c>
      <c r="U14" s="64" t="str">
        <f t="shared" si="7"/>
        <v>·</v>
      </c>
      <c r="V14" s="64" t="str">
        <f t="shared" si="8"/>
        <v/>
      </c>
    </row>
    <row r="15" spans="1:22" x14ac:dyDescent="0.25">
      <c r="A15" s="62" t="str">
        <f>IF('Measure Dictionary'!A15="","",'Measure Dictionary'!A15)</f>
        <v/>
      </c>
      <c r="B15" s="62" t="str">
        <f>IF($A15="","",'Measure Dictionary'!B15)</f>
        <v/>
      </c>
      <c r="C15" s="63" t="str">
        <f>IF(OR($A15="",C$4=""),"",IF(COUNTIFS(MonthlyData[Measure ID],$A15,MonthlyData[Month],C$4,MonthlyData[Value],"&lt;&gt;")=0,"",AVERAGEIFS(MonthlyData[Value],MonthlyData[Measure ID],$A15,MonthlyData[Month],C$4)))</f>
        <v/>
      </c>
      <c r="D15" s="63" t="str">
        <f>IF(OR($A15="",D$4=""),"",IF(COUNTIFS(MonthlyData[Measure ID],$A15,MonthlyData[Month],D$4,MonthlyData[Value],"&lt;&gt;")=0,"",AVERAGEIFS(MonthlyData[Value],MonthlyData[Measure ID],$A15,MonthlyData[Month],D$4)))</f>
        <v/>
      </c>
      <c r="E15" s="63" t="str">
        <f>IF(OR($A15="",E$4=""),"",IF(COUNTIFS(MonthlyData[Measure ID],$A15,MonthlyData[Month],E$4,MonthlyData[Value],"&lt;&gt;")=0,"",AVERAGEIFS(MonthlyData[Value],MonthlyData[Measure ID],$A15,MonthlyData[Month],E$4)))</f>
        <v/>
      </c>
      <c r="F15" s="63" t="str">
        <f>IF(OR($A15="",F$4=""),"",IF(COUNTIFS(MonthlyData[Measure ID],$A15,MonthlyData[Month],F$4,MonthlyData[Value],"&lt;&gt;")=0,"",AVERAGEIFS(MonthlyData[Value],MonthlyData[Measure ID],$A15,MonthlyData[Month],F$4)))</f>
        <v/>
      </c>
      <c r="G15" s="63" t="str">
        <f>IF(OR($A15="",G$4=""),"",IF(COUNTIFS(MonthlyData[Measure ID],$A15,MonthlyData[Month],G$4,MonthlyData[Value],"&lt;&gt;")=0,"",AVERAGEIFS(MonthlyData[Value],MonthlyData[Measure ID],$A15,MonthlyData[Month],G$4)))</f>
        <v/>
      </c>
      <c r="H15" s="63" t="str">
        <f>IF(OR($A15="",H$4=""),"",IF(COUNTIFS(MonthlyData[Measure ID],$A15,MonthlyData[Month],H$4,MonthlyData[Value],"&lt;&gt;")=0,"",AVERAGEIFS(MonthlyData[Value],MonthlyData[Measure ID],$A15,MonthlyData[Month],H$4)))</f>
        <v/>
      </c>
      <c r="I15" s="63" t="str">
        <f>IF(OR($A15="",I$4=""),"",IF(COUNTIFS(MonthlyData[Measure ID],$A15,MonthlyData[Month],I$4,MonthlyData[Value],"&lt;&gt;")=0,"",AVERAGEIFS(MonthlyData[Value],MonthlyData[Measure ID],$A15,MonthlyData[Month],I$4)))</f>
        <v/>
      </c>
      <c r="J15" s="63" t="str">
        <f>IF(OR($A15="",J$4=""),"",IF(COUNTIFS(MonthlyData[Measure ID],$A15,MonthlyData[Month],J$4,MonthlyData[Value],"&lt;&gt;")=0,"",AVERAGEIFS(MonthlyData[Value],MonthlyData[Measure ID],$A15,MonthlyData[Month],J$4)))</f>
        <v/>
      </c>
      <c r="K15" s="63" t="str">
        <f>IF(OR($A15="",K$4=""),"",IF(COUNTIFS(MonthlyData[Measure ID],$A15,MonthlyData[Month],K$4,MonthlyData[Value],"&lt;&gt;")=0,"",AVERAGEIFS(MonthlyData[Value],MonthlyData[Measure ID],$A15,MonthlyData[Month],K$4)))</f>
        <v/>
      </c>
      <c r="L15" s="63" t="str">
        <f>IF(OR($A15="",L$4=""),"",IF(COUNTIFS(MonthlyData[Measure ID],$A15,MonthlyData[Month],L$4,MonthlyData[Value],"&lt;&gt;")=0,"",AVERAGEIFS(MonthlyData[Value],MonthlyData[Measure ID],$A15,MonthlyData[Month],L$4)))</f>
        <v/>
      </c>
      <c r="M15" s="63" t="str">
        <f>IF(OR($A15="",M$4=""),"",IF(COUNTIFS(MonthlyData[Measure ID],$A15,MonthlyData[Month],M$4,MonthlyData[Value],"&lt;&gt;")=0,"",AVERAGEIFS(MonthlyData[Value],MonthlyData[Measure ID],$A15,MonthlyData[Month],M$4)))</f>
        <v/>
      </c>
      <c r="N15" s="63" t="str">
        <f>IF(OR($A15="",N$4=""),"",IF(COUNTIFS(MonthlyData[Measure ID],$A15,MonthlyData[Month],N$4,MonthlyData[Value],"&lt;&gt;")=0,"",AVERAGEIFS(MonthlyData[Value],MonthlyData[Measure ID],$A15,MonthlyData[Month],N$4)))</f>
        <v/>
      </c>
      <c r="O15" s="64"/>
      <c r="P15" s="64" t="str">
        <f t="shared" si="2"/>
        <v>·</v>
      </c>
      <c r="Q15" s="64" t="str">
        <f t="shared" si="3"/>
        <v>·</v>
      </c>
      <c r="R15" s="64" t="str">
        <f t="shared" si="4"/>
        <v>·</v>
      </c>
      <c r="S15" s="64" t="str">
        <f t="shared" si="5"/>
        <v>·</v>
      </c>
      <c r="T15" s="64" t="str">
        <f t="shared" si="6"/>
        <v>·</v>
      </c>
      <c r="U15" s="64" t="str">
        <f t="shared" si="7"/>
        <v>·</v>
      </c>
      <c r="V15" s="64" t="str">
        <f t="shared" si="8"/>
        <v/>
      </c>
    </row>
    <row r="16" spans="1:22" x14ac:dyDescent="0.25">
      <c r="A16" s="62" t="str">
        <f>IF('Measure Dictionary'!A16="","",'Measure Dictionary'!A16)</f>
        <v/>
      </c>
      <c r="B16" s="62" t="str">
        <f>IF($A16="","",'Measure Dictionary'!B16)</f>
        <v/>
      </c>
      <c r="C16" s="63" t="str">
        <f>IF(OR($A16="",C$4=""),"",IF(COUNTIFS(MonthlyData[Measure ID],$A16,MonthlyData[Month],C$4,MonthlyData[Value],"&lt;&gt;")=0,"",AVERAGEIFS(MonthlyData[Value],MonthlyData[Measure ID],$A16,MonthlyData[Month],C$4)))</f>
        <v/>
      </c>
      <c r="D16" s="63" t="str">
        <f>IF(OR($A16="",D$4=""),"",IF(COUNTIFS(MonthlyData[Measure ID],$A16,MonthlyData[Month],D$4,MonthlyData[Value],"&lt;&gt;")=0,"",AVERAGEIFS(MonthlyData[Value],MonthlyData[Measure ID],$A16,MonthlyData[Month],D$4)))</f>
        <v/>
      </c>
      <c r="E16" s="63" t="str">
        <f>IF(OR($A16="",E$4=""),"",IF(COUNTIFS(MonthlyData[Measure ID],$A16,MonthlyData[Month],E$4,MonthlyData[Value],"&lt;&gt;")=0,"",AVERAGEIFS(MonthlyData[Value],MonthlyData[Measure ID],$A16,MonthlyData[Month],E$4)))</f>
        <v/>
      </c>
      <c r="F16" s="63" t="str">
        <f>IF(OR($A16="",F$4=""),"",IF(COUNTIFS(MonthlyData[Measure ID],$A16,MonthlyData[Month],F$4,MonthlyData[Value],"&lt;&gt;")=0,"",AVERAGEIFS(MonthlyData[Value],MonthlyData[Measure ID],$A16,MonthlyData[Month],F$4)))</f>
        <v/>
      </c>
      <c r="G16" s="63" t="str">
        <f>IF(OR($A16="",G$4=""),"",IF(COUNTIFS(MonthlyData[Measure ID],$A16,MonthlyData[Month],G$4,MonthlyData[Value],"&lt;&gt;")=0,"",AVERAGEIFS(MonthlyData[Value],MonthlyData[Measure ID],$A16,MonthlyData[Month],G$4)))</f>
        <v/>
      </c>
      <c r="H16" s="63" t="str">
        <f>IF(OR($A16="",H$4=""),"",IF(COUNTIFS(MonthlyData[Measure ID],$A16,MonthlyData[Month],H$4,MonthlyData[Value],"&lt;&gt;")=0,"",AVERAGEIFS(MonthlyData[Value],MonthlyData[Measure ID],$A16,MonthlyData[Month],H$4)))</f>
        <v/>
      </c>
      <c r="I16" s="63" t="str">
        <f>IF(OR($A16="",I$4=""),"",IF(COUNTIFS(MonthlyData[Measure ID],$A16,MonthlyData[Month],I$4,MonthlyData[Value],"&lt;&gt;")=0,"",AVERAGEIFS(MonthlyData[Value],MonthlyData[Measure ID],$A16,MonthlyData[Month],I$4)))</f>
        <v/>
      </c>
      <c r="J16" s="63" t="str">
        <f>IF(OR($A16="",J$4=""),"",IF(COUNTIFS(MonthlyData[Measure ID],$A16,MonthlyData[Month],J$4,MonthlyData[Value],"&lt;&gt;")=0,"",AVERAGEIFS(MonthlyData[Value],MonthlyData[Measure ID],$A16,MonthlyData[Month],J$4)))</f>
        <v/>
      </c>
      <c r="K16" s="63" t="str">
        <f>IF(OR($A16="",K$4=""),"",IF(COUNTIFS(MonthlyData[Measure ID],$A16,MonthlyData[Month],K$4,MonthlyData[Value],"&lt;&gt;")=0,"",AVERAGEIFS(MonthlyData[Value],MonthlyData[Measure ID],$A16,MonthlyData[Month],K$4)))</f>
        <v/>
      </c>
      <c r="L16" s="63" t="str">
        <f>IF(OR($A16="",L$4=""),"",IF(COUNTIFS(MonthlyData[Measure ID],$A16,MonthlyData[Month],L$4,MonthlyData[Value],"&lt;&gt;")=0,"",AVERAGEIFS(MonthlyData[Value],MonthlyData[Measure ID],$A16,MonthlyData[Month],L$4)))</f>
        <v/>
      </c>
      <c r="M16" s="63" t="str">
        <f>IF(OR($A16="",M$4=""),"",IF(COUNTIFS(MonthlyData[Measure ID],$A16,MonthlyData[Month],M$4,MonthlyData[Value],"&lt;&gt;")=0,"",AVERAGEIFS(MonthlyData[Value],MonthlyData[Measure ID],$A16,MonthlyData[Month],M$4)))</f>
        <v/>
      </c>
      <c r="N16" s="63" t="str">
        <f>IF(OR($A16="",N$4=""),"",IF(COUNTIFS(MonthlyData[Measure ID],$A16,MonthlyData[Month],N$4,MonthlyData[Value],"&lt;&gt;")=0,"",AVERAGEIFS(MonthlyData[Value],MonthlyData[Measure ID],$A16,MonthlyData[Month],N$4)))</f>
        <v/>
      </c>
      <c r="O16" s="64"/>
      <c r="P16" s="64" t="str">
        <f t="shared" si="2"/>
        <v>·</v>
      </c>
      <c r="Q16" s="64" t="str">
        <f t="shared" si="3"/>
        <v>·</v>
      </c>
      <c r="R16" s="64" t="str">
        <f t="shared" si="4"/>
        <v>·</v>
      </c>
      <c r="S16" s="64" t="str">
        <f t="shared" si="5"/>
        <v>·</v>
      </c>
      <c r="T16" s="64" t="str">
        <f t="shared" si="6"/>
        <v>·</v>
      </c>
      <c r="U16" s="64" t="str">
        <f t="shared" si="7"/>
        <v>·</v>
      </c>
      <c r="V16" s="64" t="str">
        <f t="shared" si="8"/>
        <v/>
      </c>
    </row>
    <row r="17" spans="1:22" x14ac:dyDescent="0.25">
      <c r="A17" s="62" t="str">
        <f>IF('Measure Dictionary'!A17="","",'Measure Dictionary'!A17)</f>
        <v/>
      </c>
      <c r="B17" s="62" t="str">
        <f>IF($A17="","",'Measure Dictionary'!B17)</f>
        <v/>
      </c>
      <c r="C17" s="63" t="str">
        <f>IF(OR($A17="",C$4=""),"",IF(COUNTIFS(MonthlyData[Measure ID],$A17,MonthlyData[Month],C$4,MonthlyData[Value],"&lt;&gt;")=0,"",AVERAGEIFS(MonthlyData[Value],MonthlyData[Measure ID],$A17,MonthlyData[Month],C$4)))</f>
        <v/>
      </c>
      <c r="D17" s="63" t="str">
        <f>IF(OR($A17="",D$4=""),"",IF(COUNTIFS(MonthlyData[Measure ID],$A17,MonthlyData[Month],D$4,MonthlyData[Value],"&lt;&gt;")=0,"",AVERAGEIFS(MonthlyData[Value],MonthlyData[Measure ID],$A17,MonthlyData[Month],D$4)))</f>
        <v/>
      </c>
      <c r="E17" s="63" t="str">
        <f>IF(OR($A17="",E$4=""),"",IF(COUNTIFS(MonthlyData[Measure ID],$A17,MonthlyData[Month],E$4,MonthlyData[Value],"&lt;&gt;")=0,"",AVERAGEIFS(MonthlyData[Value],MonthlyData[Measure ID],$A17,MonthlyData[Month],E$4)))</f>
        <v/>
      </c>
      <c r="F17" s="63" t="str">
        <f>IF(OR($A17="",F$4=""),"",IF(COUNTIFS(MonthlyData[Measure ID],$A17,MonthlyData[Month],F$4,MonthlyData[Value],"&lt;&gt;")=0,"",AVERAGEIFS(MonthlyData[Value],MonthlyData[Measure ID],$A17,MonthlyData[Month],F$4)))</f>
        <v/>
      </c>
      <c r="G17" s="63" t="str">
        <f>IF(OR($A17="",G$4=""),"",IF(COUNTIFS(MonthlyData[Measure ID],$A17,MonthlyData[Month],G$4,MonthlyData[Value],"&lt;&gt;")=0,"",AVERAGEIFS(MonthlyData[Value],MonthlyData[Measure ID],$A17,MonthlyData[Month],G$4)))</f>
        <v/>
      </c>
      <c r="H17" s="63" t="str">
        <f>IF(OR($A17="",H$4=""),"",IF(COUNTIFS(MonthlyData[Measure ID],$A17,MonthlyData[Month],H$4,MonthlyData[Value],"&lt;&gt;")=0,"",AVERAGEIFS(MonthlyData[Value],MonthlyData[Measure ID],$A17,MonthlyData[Month],H$4)))</f>
        <v/>
      </c>
      <c r="I17" s="63" t="str">
        <f>IF(OR($A17="",I$4=""),"",IF(COUNTIFS(MonthlyData[Measure ID],$A17,MonthlyData[Month],I$4,MonthlyData[Value],"&lt;&gt;")=0,"",AVERAGEIFS(MonthlyData[Value],MonthlyData[Measure ID],$A17,MonthlyData[Month],I$4)))</f>
        <v/>
      </c>
      <c r="J17" s="63" t="str">
        <f>IF(OR($A17="",J$4=""),"",IF(COUNTIFS(MonthlyData[Measure ID],$A17,MonthlyData[Month],J$4,MonthlyData[Value],"&lt;&gt;")=0,"",AVERAGEIFS(MonthlyData[Value],MonthlyData[Measure ID],$A17,MonthlyData[Month],J$4)))</f>
        <v/>
      </c>
      <c r="K17" s="63" t="str">
        <f>IF(OR($A17="",K$4=""),"",IF(COUNTIFS(MonthlyData[Measure ID],$A17,MonthlyData[Month],K$4,MonthlyData[Value],"&lt;&gt;")=0,"",AVERAGEIFS(MonthlyData[Value],MonthlyData[Measure ID],$A17,MonthlyData[Month],K$4)))</f>
        <v/>
      </c>
      <c r="L17" s="63" t="str">
        <f>IF(OR($A17="",L$4=""),"",IF(COUNTIFS(MonthlyData[Measure ID],$A17,MonthlyData[Month],L$4,MonthlyData[Value],"&lt;&gt;")=0,"",AVERAGEIFS(MonthlyData[Value],MonthlyData[Measure ID],$A17,MonthlyData[Month],L$4)))</f>
        <v/>
      </c>
      <c r="M17" s="63" t="str">
        <f>IF(OR($A17="",M$4=""),"",IF(COUNTIFS(MonthlyData[Measure ID],$A17,MonthlyData[Month],M$4,MonthlyData[Value],"&lt;&gt;")=0,"",AVERAGEIFS(MonthlyData[Value],MonthlyData[Measure ID],$A17,MonthlyData[Month],M$4)))</f>
        <v/>
      </c>
      <c r="N17" s="63" t="str">
        <f>IF(OR($A17="",N$4=""),"",IF(COUNTIFS(MonthlyData[Measure ID],$A17,MonthlyData[Month],N$4,MonthlyData[Value],"&lt;&gt;")=0,"",AVERAGEIFS(MonthlyData[Value],MonthlyData[Measure ID],$A17,MonthlyData[Month],N$4)))</f>
        <v/>
      </c>
      <c r="O17" s="64"/>
      <c r="P17" s="64" t="str">
        <f t="shared" si="2"/>
        <v>·</v>
      </c>
      <c r="Q17" s="64" t="str">
        <f t="shared" si="3"/>
        <v>·</v>
      </c>
      <c r="R17" s="64" t="str">
        <f t="shared" si="4"/>
        <v>·</v>
      </c>
      <c r="S17" s="64" t="str">
        <f t="shared" si="5"/>
        <v>·</v>
      </c>
      <c r="T17" s="64" t="str">
        <f t="shared" si="6"/>
        <v>·</v>
      </c>
      <c r="U17" s="64" t="str">
        <f t="shared" si="7"/>
        <v>·</v>
      </c>
      <c r="V17" s="64" t="str">
        <f t="shared" si="8"/>
        <v/>
      </c>
    </row>
    <row r="18" spans="1:22" x14ac:dyDescent="0.25">
      <c r="A18" s="62" t="str">
        <f>IF('Measure Dictionary'!A18="","",'Measure Dictionary'!A18)</f>
        <v/>
      </c>
      <c r="B18" s="62" t="str">
        <f>IF($A18="","",'Measure Dictionary'!B18)</f>
        <v/>
      </c>
      <c r="C18" s="63" t="str">
        <f>IF(OR($A18="",C$4=""),"",IF(COUNTIFS(MonthlyData[Measure ID],$A18,MonthlyData[Month],C$4,MonthlyData[Value],"&lt;&gt;")=0,"",AVERAGEIFS(MonthlyData[Value],MonthlyData[Measure ID],$A18,MonthlyData[Month],C$4)))</f>
        <v/>
      </c>
      <c r="D18" s="63" t="str">
        <f>IF(OR($A18="",D$4=""),"",IF(COUNTIFS(MonthlyData[Measure ID],$A18,MonthlyData[Month],D$4,MonthlyData[Value],"&lt;&gt;")=0,"",AVERAGEIFS(MonthlyData[Value],MonthlyData[Measure ID],$A18,MonthlyData[Month],D$4)))</f>
        <v/>
      </c>
      <c r="E18" s="63" t="str">
        <f>IF(OR($A18="",E$4=""),"",IF(COUNTIFS(MonthlyData[Measure ID],$A18,MonthlyData[Month],E$4,MonthlyData[Value],"&lt;&gt;")=0,"",AVERAGEIFS(MonthlyData[Value],MonthlyData[Measure ID],$A18,MonthlyData[Month],E$4)))</f>
        <v/>
      </c>
      <c r="F18" s="63" t="str">
        <f>IF(OR($A18="",F$4=""),"",IF(COUNTIFS(MonthlyData[Measure ID],$A18,MonthlyData[Month],F$4,MonthlyData[Value],"&lt;&gt;")=0,"",AVERAGEIFS(MonthlyData[Value],MonthlyData[Measure ID],$A18,MonthlyData[Month],F$4)))</f>
        <v/>
      </c>
      <c r="G18" s="63" t="str">
        <f>IF(OR($A18="",G$4=""),"",IF(COUNTIFS(MonthlyData[Measure ID],$A18,MonthlyData[Month],G$4,MonthlyData[Value],"&lt;&gt;")=0,"",AVERAGEIFS(MonthlyData[Value],MonthlyData[Measure ID],$A18,MonthlyData[Month],G$4)))</f>
        <v/>
      </c>
      <c r="H18" s="63" t="str">
        <f>IF(OR($A18="",H$4=""),"",IF(COUNTIFS(MonthlyData[Measure ID],$A18,MonthlyData[Month],H$4,MonthlyData[Value],"&lt;&gt;")=0,"",AVERAGEIFS(MonthlyData[Value],MonthlyData[Measure ID],$A18,MonthlyData[Month],H$4)))</f>
        <v/>
      </c>
      <c r="I18" s="63" t="str">
        <f>IF(OR($A18="",I$4=""),"",IF(COUNTIFS(MonthlyData[Measure ID],$A18,MonthlyData[Month],I$4,MonthlyData[Value],"&lt;&gt;")=0,"",AVERAGEIFS(MonthlyData[Value],MonthlyData[Measure ID],$A18,MonthlyData[Month],I$4)))</f>
        <v/>
      </c>
      <c r="J18" s="63" t="str">
        <f>IF(OR($A18="",J$4=""),"",IF(COUNTIFS(MonthlyData[Measure ID],$A18,MonthlyData[Month],J$4,MonthlyData[Value],"&lt;&gt;")=0,"",AVERAGEIFS(MonthlyData[Value],MonthlyData[Measure ID],$A18,MonthlyData[Month],J$4)))</f>
        <v/>
      </c>
      <c r="K18" s="63" t="str">
        <f>IF(OR($A18="",K$4=""),"",IF(COUNTIFS(MonthlyData[Measure ID],$A18,MonthlyData[Month],K$4,MonthlyData[Value],"&lt;&gt;")=0,"",AVERAGEIFS(MonthlyData[Value],MonthlyData[Measure ID],$A18,MonthlyData[Month],K$4)))</f>
        <v/>
      </c>
      <c r="L18" s="63" t="str">
        <f>IF(OR($A18="",L$4=""),"",IF(COUNTIFS(MonthlyData[Measure ID],$A18,MonthlyData[Month],L$4,MonthlyData[Value],"&lt;&gt;")=0,"",AVERAGEIFS(MonthlyData[Value],MonthlyData[Measure ID],$A18,MonthlyData[Month],L$4)))</f>
        <v/>
      </c>
      <c r="M18" s="63" t="str">
        <f>IF(OR($A18="",M$4=""),"",IF(COUNTIFS(MonthlyData[Measure ID],$A18,MonthlyData[Month],M$4,MonthlyData[Value],"&lt;&gt;")=0,"",AVERAGEIFS(MonthlyData[Value],MonthlyData[Measure ID],$A18,MonthlyData[Month],M$4)))</f>
        <v/>
      </c>
      <c r="N18" s="63" t="str">
        <f>IF(OR($A18="",N$4=""),"",IF(COUNTIFS(MonthlyData[Measure ID],$A18,MonthlyData[Month],N$4,MonthlyData[Value],"&lt;&gt;")=0,"",AVERAGEIFS(MonthlyData[Value],MonthlyData[Measure ID],$A18,MonthlyData[Month],N$4)))</f>
        <v/>
      </c>
      <c r="O18" s="64"/>
      <c r="P18" s="64" t="str">
        <f t="shared" si="2"/>
        <v>·</v>
      </c>
      <c r="Q18" s="64" t="str">
        <f t="shared" si="3"/>
        <v>·</v>
      </c>
      <c r="R18" s="64" t="str">
        <f t="shared" si="4"/>
        <v>·</v>
      </c>
      <c r="S18" s="64" t="str">
        <f t="shared" si="5"/>
        <v>·</v>
      </c>
      <c r="T18" s="64" t="str">
        <f t="shared" si="6"/>
        <v>·</v>
      </c>
      <c r="U18" s="64" t="str">
        <f t="shared" si="7"/>
        <v>·</v>
      </c>
      <c r="V18" s="64" t="str">
        <f t="shared" si="8"/>
        <v/>
      </c>
    </row>
    <row r="19" spans="1:22" x14ac:dyDescent="0.25">
      <c r="A19" s="62" t="str">
        <f>IF('Measure Dictionary'!A19="","",'Measure Dictionary'!A19)</f>
        <v/>
      </c>
      <c r="B19" s="62" t="str">
        <f>IF($A19="","",'Measure Dictionary'!B19)</f>
        <v/>
      </c>
      <c r="C19" s="63" t="str">
        <f>IF(OR($A19="",C$4=""),"",IF(COUNTIFS(MonthlyData[Measure ID],$A19,MonthlyData[Month],C$4,MonthlyData[Value],"&lt;&gt;")=0,"",AVERAGEIFS(MonthlyData[Value],MonthlyData[Measure ID],$A19,MonthlyData[Month],C$4)))</f>
        <v/>
      </c>
      <c r="D19" s="63" t="str">
        <f>IF(OR($A19="",D$4=""),"",IF(COUNTIFS(MonthlyData[Measure ID],$A19,MonthlyData[Month],D$4,MonthlyData[Value],"&lt;&gt;")=0,"",AVERAGEIFS(MonthlyData[Value],MonthlyData[Measure ID],$A19,MonthlyData[Month],D$4)))</f>
        <v/>
      </c>
      <c r="E19" s="63" t="str">
        <f>IF(OR($A19="",E$4=""),"",IF(COUNTIFS(MonthlyData[Measure ID],$A19,MonthlyData[Month],E$4,MonthlyData[Value],"&lt;&gt;")=0,"",AVERAGEIFS(MonthlyData[Value],MonthlyData[Measure ID],$A19,MonthlyData[Month],E$4)))</f>
        <v/>
      </c>
      <c r="F19" s="63" t="str">
        <f>IF(OR($A19="",F$4=""),"",IF(COUNTIFS(MonthlyData[Measure ID],$A19,MonthlyData[Month],F$4,MonthlyData[Value],"&lt;&gt;")=0,"",AVERAGEIFS(MonthlyData[Value],MonthlyData[Measure ID],$A19,MonthlyData[Month],F$4)))</f>
        <v/>
      </c>
      <c r="G19" s="63" t="str">
        <f>IF(OR($A19="",G$4=""),"",IF(COUNTIFS(MonthlyData[Measure ID],$A19,MonthlyData[Month],G$4,MonthlyData[Value],"&lt;&gt;")=0,"",AVERAGEIFS(MonthlyData[Value],MonthlyData[Measure ID],$A19,MonthlyData[Month],G$4)))</f>
        <v/>
      </c>
      <c r="H19" s="63" t="str">
        <f>IF(OR($A19="",H$4=""),"",IF(COUNTIFS(MonthlyData[Measure ID],$A19,MonthlyData[Month],H$4,MonthlyData[Value],"&lt;&gt;")=0,"",AVERAGEIFS(MonthlyData[Value],MonthlyData[Measure ID],$A19,MonthlyData[Month],H$4)))</f>
        <v/>
      </c>
      <c r="I19" s="63" t="str">
        <f>IF(OR($A19="",I$4=""),"",IF(COUNTIFS(MonthlyData[Measure ID],$A19,MonthlyData[Month],I$4,MonthlyData[Value],"&lt;&gt;")=0,"",AVERAGEIFS(MonthlyData[Value],MonthlyData[Measure ID],$A19,MonthlyData[Month],I$4)))</f>
        <v/>
      </c>
      <c r="J19" s="63" t="str">
        <f>IF(OR($A19="",J$4=""),"",IF(COUNTIFS(MonthlyData[Measure ID],$A19,MonthlyData[Month],J$4,MonthlyData[Value],"&lt;&gt;")=0,"",AVERAGEIFS(MonthlyData[Value],MonthlyData[Measure ID],$A19,MonthlyData[Month],J$4)))</f>
        <v/>
      </c>
      <c r="K19" s="63" t="str">
        <f>IF(OR($A19="",K$4=""),"",IF(COUNTIFS(MonthlyData[Measure ID],$A19,MonthlyData[Month],K$4,MonthlyData[Value],"&lt;&gt;")=0,"",AVERAGEIFS(MonthlyData[Value],MonthlyData[Measure ID],$A19,MonthlyData[Month],K$4)))</f>
        <v/>
      </c>
      <c r="L19" s="63" t="str">
        <f>IF(OR($A19="",L$4=""),"",IF(COUNTIFS(MonthlyData[Measure ID],$A19,MonthlyData[Month],L$4,MonthlyData[Value],"&lt;&gt;")=0,"",AVERAGEIFS(MonthlyData[Value],MonthlyData[Measure ID],$A19,MonthlyData[Month],L$4)))</f>
        <v/>
      </c>
      <c r="M19" s="63" t="str">
        <f>IF(OR($A19="",M$4=""),"",IF(COUNTIFS(MonthlyData[Measure ID],$A19,MonthlyData[Month],M$4,MonthlyData[Value],"&lt;&gt;")=0,"",AVERAGEIFS(MonthlyData[Value],MonthlyData[Measure ID],$A19,MonthlyData[Month],M$4)))</f>
        <v/>
      </c>
      <c r="N19" s="63" t="str">
        <f>IF(OR($A19="",N$4=""),"",IF(COUNTIFS(MonthlyData[Measure ID],$A19,MonthlyData[Month],N$4,MonthlyData[Value],"&lt;&gt;")=0,"",AVERAGEIFS(MonthlyData[Value],MonthlyData[Measure ID],$A19,MonthlyData[Month],N$4)))</f>
        <v/>
      </c>
      <c r="O19" s="64"/>
      <c r="P19" s="64" t="str">
        <f t="shared" si="2"/>
        <v>·</v>
      </c>
      <c r="Q19" s="64" t="str">
        <f t="shared" si="3"/>
        <v>·</v>
      </c>
      <c r="R19" s="64" t="str">
        <f t="shared" si="4"/>
        <v>·</v>
      </c>
      <c r="S19" s="64" t="str">
        <f t="shared" si="5"/>
        <v>·</v>
      </c>
      <c r="T19" s="64" t="str">
        <f t="shared" si="6"/>
        <v>·</v>
      </c>
      <c r="U19" s="64" t="str">
        <f t="shared" si="7"/>
        <v>·</v>
      </c>
      <c r="V19" s="64" t="str">
        <f t="shared" si="8"/>
        <v/>
      </c>
    </row>
    <row r="20" spans="1:22" x14ac:dyDescent="0.25">
      <c r="A20" s="62" t="str">
        <f>IF('Measure Dictionary'!A20="","",'Measure Dictionary'!A20)</f>
        <v/>
      </c>
      <c r="B20" s="62" t="str">
        <f>IF($A20="","",'Measure Dictionary'!B20)</f>
        <v/>
      </c>
      <c r="C20" s="63" t="str">
        <f>IF(OR($A20="",C$4=""),"",IF(COUNTIFS(MonthlyData[Measure ID],$A20,MonthlyData[Month],C$4,MonthlyData[Value],"&lt;&gt;")=0,"",AVERAGEIFS(MonthlyData[Value],MonthlyData[Measure ID],$A20,MonthlyData[Month],C$4)))</f>
        <v/>
      </c>
      <c r="D20" s="63" t="str">
        <f>IF(OR($A20="",D$4=""),"",IF(COUNTIFS(MonthlyData[Measure ID],$A20,MonthlyData[Month],D$4,MonthlyData[Value],"&lt;&gt;")=0,"",AVERAGEIFS(MonthlyData[Value],MonthlyData[Measure ID],$A20,MonthlyData[Month],D$4)))</f>
        <v/>
      </c>
      <c r="E20" s="63" t="str">
        <f>IF(OR($A20="",E$4=""),"",IF(COUNTIFS(MonthlyData[Measure ID],$A20,MonthlyData[Month],E$4,MonthlyData[Value],"&lt;&gt;")=0,"",AVERAGEIFS(MonthlyData[Value],MonthlyData[Measure ID],$A20,MonthlyData[Month],E$4)))</f>
        <v/>
      </c>
      <c r="F20" s="63" t="str">
        <f>IF(OR($A20="",F$4=""),"",IF(COUNTIFS(MonthlyData[Measure ID],$A20,MonthlyData[Month],F$4,MonthlyData[Value],"&lt;&gt;")=0,"",AVERAGEIFS(MonthlyData[Value],MonthlyData[Measure ID],$A20,MonthlyData[Month],F$4)))</f>
        <v/>
      </c>
      <c r="G20" s="63" t="str">
        <f>IF(OR($A20="",G$4=""),"",IF(COUNTIFS(MonthlyData[Measure ID],$A20,MonthlyData[Month],G$4,MonthlyData[Value],"&lt;&gt;")=0,"",AVERAGEIFS(MonthlyData[Value],MonthlyData[Measure ID],$A20,MonthlyData[Month],G$4)))</f>
        <v/>
      </c>
      <c r="H20" s="63" t="str">
        <f>IF(OR($A20="",H$4=""),"",IF(COUNTIFS(MonthlyData[Measure ID],$A20,MonthlyData[Month],H$4,MonthlyData[Value],"&lt;&gt;")=0,"",AVERAGEIFS(MonthlyData[Value],MonthlyData[Measure ID],$A20,MonthlyData[Month],H$4)))</f>
        <v/>
      </c>
      <c r="I20" s="63" t="str">
        <f>IF(OR($A20="",I$4=""),"",IF(COUNTIFS(MonthlyData[Measure ID],$A20,MonthlyData[Month],I$4,MonthlyData[Value],"&lt;&gt;")=0,"",AVERAGEIFS(MonthlyData[Value],MonthlyData[Measure ID],$A20,MonthlyData[Month],I$4)))</f>
        <v/>
      </c>
      <c r="J20" s="63" t="str">
        <f>IF(OR($A20="",J$4=""),"",IF(COUNTIFS(MonthlyData[Measure ID],$A20,MonthlyData[Month],J$4,MonthlyData[Value],"&lt;&gt;")=0,"",AVERAGEIFS(MonthlyData[Value],MonthlyData[Measure ID],$A20,MonthlyData[Month],J$4)))</f>
        <v/>
      </c>
      <c r="K20" s="63" t="str">
        <f>IF(OR($A20="",K$4=""),"",IF(COUNTIFS(MonthlyData[Measure ID],$A20,MonthlyData[Month],K$4,MonthlyData[Value],"&lt;&gt;")=0,"",AVERAGEIFS(MonthlyData[Value],MonthlyData[Measure ID],$A20,MonthlyData[Month],K$4)))</f>
        <v/>
      </c>
      <c r="L20" s="63" t="str">
        <f>IF(OR($A20="",L$4=""),"",IF(COUNTIFS(MonthlyData[Measure ID],$A20,MonthlyData[Month],L$4,MonthlyData[Value],"&lt;&gt;")=0,"",AVERAGEIFS(MonthlyData[Value],MonthlyData[Measure ID],$A20,MonthlyData[Month],L$4)))</f>
        <v/>
      </c>
      <c r="M20" s="63" t="str">
        <f>IF(OR($A20="",M$4=""),"",IF(COUNTIFS(MonthlyData[Measure ID],$A20,MonthlyData[Month],M$4,MonthlyData[Value],"&lt;&gt;")=0,"",AVERAGEIFS(MonthlyData[Value],MonthlyData[Measure ID],$A20,MonthlyData[Month],M$4)))</f>
        <v/>
      </c>
      <c r="N20" s="63" t="str">
        <f>IF(OR($A20="",N$4=""),"",IF(COUNTIFS(MonthlyData[Measure ID],$A20,MonthlyData[Month],N$4,MonthlyData[Value],"&lt;&gt;")=0,"",AVERAGEIFS(MonthlyData[Value],MonthlyData[Measure ID],$A20,MonthlyData[Month],N$4)))</f>
        <v/>
      </c>
      <c r="O20" s="64"/>
      <c r="P20" s="64" t="str">
        <f t="shared" si="2"/>
        <v>·</v>
      </c>
      <c r="Q20" s="64" t="str">
        <f t="shared" si="3"/>
        <v>·</v>
      </c>
      <c r="R20" s="64" t="str">
        <f t="shared" si="4"/>
        <v>·</v>
      </c>
      <c r="S20" s="64" t="str">
        <f t="shared" si="5"/>
        <v>·</v>
      </c>
      <c r="T20" s="64" t="str">
        <f t="shared" si="6"/>
        <v>·</v>
      </c>
      <c r="U20" s="64" t="str">
        <f t="shared" si="7"/>
        <v>·</v>
      </c>
      <c r="V20" s="64" t="str">
        <f t="shared" si="8"/>
        <v/>
      </c>
    </row>
    <row r="21" spans="1:22" x14ac:dyDescent="0.25">
      <c r="A21" s="62" t="str">
        <f>IF('Measure Dictionary'!A21="","",'Measure Dictionary'!A21)</f>
        <v/>
      </c>
      <c r="B21" s="62" t="str">
        <f>IF($A21="","",'Measure Dictionary'!B21)</f>
        <v/>
      </c>
      <c r="C21" s="63" t="str">
        <f>IF(OR($A21="",C$4=""),"",IF(COUNTIFS(MonthlyData[Measure ID],$A21,MonthlyData[Month],C$4,MonthlyData[Value],"&lt;&gt;")=0,"",AVERAGEIFS(MonthlyData[Value],MonthlyData[Measure ID],$A21,MonthlyData[Month],C$4)))</f>
        <v/>
      </c>
      <c r="D21" s="63" t="str">
        <f>IF(OR($A21="",D$4=""),"",IF(COUNTIFS(MonthlyData[Measure ID],$A21,MonthlyData[Month],D$4,MonthlyData[Value],"&lt;&gt;")=0,"",AVERAGEIFS(MonthlyData[Value],MonthlyData[Measure ID],$A21,MonthlyData[Month],D$4)))</f>
        <v/>
      </c>
      <c r="E21" s="63" t="str">
        <f>IF(OR($A21="",E$4=""),"",IF(COUNTIFS(MonthlyData[Measure ID],$A21,MonthlyData[Month],E$4,MonthlyData[Value],"&lt;&gt;")=0,"",AVERAGEIFS(MonthlyData[Value],MonthlyData[Measure ID],$A21,MonthlyData[Month],E$4)))</f>
        <v/>
      </c>
      <c r="F21" s="63" t="str">
        <f>IF(OR($A21="",F$4=""),"",IF(COUNTIFS(MonthlyData[Measure ID],$A21,MonthlyData[Month],F$4,MonthlyData[Value],"&lt;&gt;")=0,"",AVERAGEIFS(MonthlyData[Value],MonthlyData[Measure ID],$A21,MonthlyData[Month],F$4)))</f>
        <v/>
      </c>
      <c r="G21" s="63" t="str">
        <f>IF(OR($A21="",G$4=""),"",IF(COUNTIFS(MonthlyData[Measure ID],$A21,MonthlyData[Month],G$4,MonthlyData[Value],"&lt;&gt;")=0,"",AVERAGEIFS(MonthlyData[Value],MonthlyData[Measure ID],$A21,MonthlyData[Month],G$4)))</f>
        <v/>
      </c>
      <c r="H21" s="63" t="str">
        <f>IF(OR($A21="",H$4=""),"",IF(COUNTIFS(MonthlyData[Measure ID],$A21,MonthlyData[Month],H$4,MonthlyData[Value],"&lt;&gt;")=0,"",AVERAGEIFS(MonthlyData[Value],MonthlyData[Measure ID],$A21,MonthlyData[Month],H$4)))</f>
        <v/>
      </c>
      <c r="I21" s="63" t="str">
        <f>IF(OR($A21="",I$4=""),"",IF(COUNTIFS(MonthlyData[Measure ID],$A21,MonthlyData[Month],I$4,MonthlyData[Value],"&lt;&gt;")=0,"",AVERAGEIFS(MonthlyData[Value],MonthlyData[Measure ID],$A21,MonthlyData[Month],I$4)))</f>
        <v/>
      </c>
      <c r="J21" s="63" t="str">
        <f>IF(OR($A21="",J$4=""),"",IF(COUNTIFS(MonthlyData[Measure ID],$A21,MonthlyData[Month],J$4,MonthlyData[Value],"&lt;&gt;")=0,"",AVERAGEIFS(MonthlyData[Value],MonthlyData[Measure ID],$A21,MonthlyData[Month],J$4)))</f>
        <v/>
      </c>
      <c r="K21" s="63" t="str">
        <f>IF(OR($A21="",K$4=""),"",IF(COUNTIFS(MonthlyData[Measure ID],$A21,MonthlyData[Month],K$4,MonthlyData[Value],"&lt;&gt;")=0,"",AVERAGEIFS(MonthlyData[Value],MonthlyData[Measure ID],$A21,MonthlyData[Month],K$4)))</f>
        <v/>
      </c>
      <c r="L21" s="63" t="str">
        <f>IF(OR($A21="",L$4=""),"",IF(COUNTIFS(MonthlyData[Measure ID],$A21,MonthlyData[Month],L$4,MonthlyData[Value],"&lt;&gt;")=0,"",AVERAGEIFS(MonthlyData[Value],MonthlyData[Measure ID],$A21,MonthlyData[Month],L$4)))</f>
        <v/>
      </c>
      <c r="M21" s="63" t="str">
        <f>IF(OR($A21="",M$4=""),"",IF(COUNTIFS(MonthlyData[Measure ID],$A21,MonthlyData[Month],M$4,MonthlyData[Value],"&lt;&gt;")=0,"",AVERAGEIFS(MonthlyData[Value],MonthlyData[Measure ID],$A21,MonthlyData[Month],M$4)))</f>
        <v/>
      </c>
      <c r="N21" s="63" t="str">
        <f>IF(OR($A21="",N$4=""),"",IF(COUNTIFS(MonthlyData[Measure ID],$A21,MonthlyData[Month],N$4,MonthlyData[Value],"&lt;&gt;")=0,"",AVERAGEIFS(MonthlyData[Value],MonthlyData[Measure ID],$A21,MonthlyData[Month],N$4)))</f>
        <v/>
      </c>
      <c r="O21" s="64"/>
      <c r="P21" s="64" t="str">
        <f t="shared" si="2"/>
        <v>·</v>
      </c>
      <c r="Q21" s="64" t="str">
        <f t="shared" si="3"/>
        <v>·</v>
      </c>
      <c r="R21" s="64" t="str">
        <f t="shared" si="4"/>
        <v>·</v>
      </c>
      <c r="S21" s="64" t="str">
        <f t="shared" si="5"/>
        <v>·</v>
      </c>
      <c r="T21" s="64" t="str">
        <f t="shared" si="6"/>
        <v>·</v>
      </c>
      <c r="U21" s="64" t="str">
        <f t="shared" si="7"/>
        <v>·</v>
      </c>
      <c r="V21" s="64" t="str">
        <f t="shared" si="8"/>
        <v/>
      </c>
    </row>
    <row r="22" spans="1:22" x14ac:dyDescent="0.25">
      <c r="A22" s="62" t="str">
        <f>IF('Measure Dictionary'!A22="","",'Measure Dictionary'!A22)</f>
        <v/>
      </c>
      <c r="B22" s="62" t="str">
        <f>IF($A22="","",'Measure Dictionary'!B22)</f>
        <v/>
      </c>
      <c r="C22" s="63" t="str">
        <f>IF(OR($A22="",C$4=""),"",IF(COUNTIFS(MonthlyData[Measure ID],$A22,MonthlyData[Month],C$4,MonthlyData[Value],"&lt;&gt;")=0,"",AVERAGEIFS(MonthlyData[Value],MonthlyData[Measure ID],$A22,MonthlyData[Month],C$4)))</f>
        <v/>
      </c>
      <c r="D22" s="63" t="str">
        <f>IF(OR($A22="",D$4=""),"",IF(COUNTIFS(MonthlyData[Measure ID],$A22,MonthlyData[Month],D$4,MonthlyData[Value],"&lt;&gt;")=0,"",AVERAGEIFS(MonthlyData[Value],MonthlyData[Measure ID],$A22,MonthlyData[Month],D$4)))</f>
        <v/>
      </c>
      <c r="E22" s="63" t="str">
        <f>IF(OR($A22="",E$4=""),"",IF(COUNTIFS(MonthlyData[Measure ID],$A22,MonthlyData[Month],E$4,MonthlyData[Value],"&lt;&gt;")=0,"",AVERAGEIFS(MonthlyData[Value],MonthlyData[Measure ID],$A22,MonthlyData[Month],E$4)))</f>
        <v/>
      </c>
      <c r="F22" s="63" t="str">
        <f>IF(OR($A22="",F$4=""),"",IF(COUNTIFS(MonthlyData[Measure ID],$A22,MonthlyData[Month],F$4,MonthlyData[Value],"&lt;&gt;")=0,"",AVERAGEIFS(MonthlyData[Value],MonthlyData[Measure ID],$A22,MonthlyData[Month],F$4)))</f>
        <v/>
      </c>
      <c r="G22" s="63" t="str">
        <f>IF(OR($A22="",G$4=""),"",IF(COUNTIFS(MonthlyData[Measure ID],$A22,MonthlyData[Month],G$4,MonthlyData[Value],"&lt;&gt;")=0,"",AVERAGEIFS(MonthlyData[Value],MonthlyData[Measure ID],$A22,MonthlyData[Month],G$4)))</f>
        <v/>
      </c>
      <c r="H22" s="63" t="str">
        <f>IF(OR($A22="",H$4=""),"",IF(COUNTIFS(MonthlyData[Measure ID],$A22,MonthlyData[Month],H$4,MonthlyData[Value],"&lt;&gt;")=0,"",AVERAGEIFS(MonthlyData[Value],MonthlyData[Measure ID],$A22,MonthlyData[Month],H$4)))</f>
        <v/>
      </c>
      <c r="I22" s="63" t="str">
        <f>IF(OR($A22="",I$4=""),"",IF(COUNTIFS(MonthlyData[Measure ID],$A22,MonthlyData[Month],I$4,MonthlyData[Value],"&lt;&gt;")=0,"",AVERAGEIFS(MonthlyData[Value],MonthlyData[Measure ID],$A22,MonthlyData[Month],I$4)))</f>
        <v/>
      </c>
      <c r="J22" s="63" t="str">
        <f>IF(OR($A22="",J$4=""),"",IF(COUNTIFS(MonthlyData[Measure ID],$A22,MonthlyData[Month],J$4,MonthlyData[Value],"&lt;&gt;")=0,"",AVERAGEIFS(MonthlyData[Value],MonthlyData[Measure ID],$A22,MonthlyData[Month],J$4)))</f>
        <v/>
      </c>
      <c r="K22" s="63" t="str">
        <f>IF(OR($A22="",K$4=""),"",IF(COUNTIFS(MonthlyData[Measure ID],$A22,MonthlyData[Month],K$4,MonthlyData[Value],"&lt;&gt;")=0,"",AVERAGEIFS(MonthlyData[Value],MonthlyData[Measure ID],$A22,MonthlyData[Month],K$4)))</f>
        <v/>
      </c>
      <c r="L22" s="63" t="str">
        <f>IF(OR($A22="",L$4=""),"",IF(COUNTIFS(MonthlyData[Measure ID],$A22,MonthlyData[Month],L$4,MonthlyData[Value],"&lt;&gt;")=0,"",AVERAGEIFS(MonthlyData[Value],MonthlyData[Measure ID],$A22,MonthlyData[Month],L$4)))</f>
        <v/>
      </c>
      <c r="M22" s="63" t="str">
        <f>IF(OR($A22="",M$4=""),"",IF(COUNTIFS(MonthlyData[Measure ID],$A22,MonthlyData[Month],M$4,MonthlyData[Value],"&lt;&gt;")=0,"",AVERAGEIFS(MonthlyData[Value],MonthlyData[Measure ID],$A22,MonthlyData[Month],M$4)))</f>
        <v/>
      </c>
      <c r="N22" s="63" t="str">
        <f>IF(OR($A22="",N$4=""),"",IF(COUNTIFS(MonthlyData[Measure ID],$A22,MonthlyData[Month],N$4,MonthlyData[Value],"&lt;&gt;")=0,"",AVERAGEIFS(MonthlyData[Value],MonthlyData[Measure ID],$A22,MonthlyData[Month],N$4)))</f>
        <v/>
      </c>
      <c r="O22" s="64"/>
      <c r="P22" s="64" t="str">
        <f t="shared" si="2"/>
        <v>·</v>
      </c>
      <c r="Q22" s="64" t="str">
        <f t="shared" si="3"/>
        <v>·</v>
      </c>
      <c r="R22" s="64" t="str">
        <f t="shared" si="4"/>
        <v>·</v>
      </c>
      <c r="S22" s="64" t="str">
        <f t="shared" si="5"/>
        <v>·</v>
      </c>
      <c r="T22" s="64" t="str">
        <f t="shared" si="6"/>
        <v>·</v>
      </c>
      <c r="U22" s="64" t="str">
        <f t="shared" si="7"/>
        <v>·</v>
      </c>
      <c r="V22" s="64" t="str">
        <f t="shared" si="8"/>
        <v/>
      </c>
    </row>
    <row r="23" spans="1:22" x14ac:dyDescent="0.25">
      <c r="A23" s="62" t="str">
        <f>IF('Measure Dictionary'!A23="","",'Measure Dictionary'!A23)</f>
        <v/>
      </c>
      <c r="B23" s="62" t="str">
        <f>IF($A23="","",'Measure Dictionary'!B23)</f>
        <v/>
      </c>
      <c r="C23" s="63" t="str">
        <f>IF(OR($A23="",C$4=""),"",IF(COUNTIFS(MonthlyData[Measure ID],$A23,MonthlyData[Month],C$4,MonthlyData[Value],"&lt;&gt;")=0,"",AVERAGEIFS(MonthlyData[Value],MonthlyData[Measure ID],$A23,MonthlyData[Month],C$4)))</f>
        <v/>
      </c>
      <c r="D23" s="63" t="str">
        <f>IF(OR($A23="",D$4=""),"",IF(COUNTIFS(MonthlyData[Measure ID],$A23,MonthlyData[Month],D$4,MonthlyData[Value],"&lt;&gt;")=0,"",AVERAGEIFS(MonthlyData[Value],MonthlyData[Measure ID],$A23,MonthlyData[Month],D$4)))</f>
        <v/>
      </c>
      <c r="E23" s="63" t="str">
        <f>IF(OR($A23="",E$4=""),"",IF(COUNTIFS(MonthlyData[Measure ID],$A23,MonthlyData[Month],E$4,MonthlyData[Value],"&lt;&gt;")=0,"",AVERAGEIFS(MonthlyData[Value],MonthlyData[Measure ID],$A23,MonthlyData[Month],E$4)))</f>
        <v/>
      </c>
      <c r="F23" s="63" t="str">
        <f>IF(OR($A23="",F$4=""),"",IF(COUNTIFS(MonthlyData[Measure ID],$A23,MonthlyData[Month],F$4,MonthlyData[Value],"&lt;&gt;")=0,"",AVERAGEIFS(MonthlyData[Value],MonthlyData[Measure ID],$A23,MonthlyData[Month],F$4)))</f>
        <v/>
      </c>
      <c r="G23" s="63" t="str">
        <f>IF(OR($A23="",G$4=""),"",IF(COUNTIFS(MonthlyData[Measure ID],$A23,MonthlyData[Month],G$4,MonthlyData[Value],"&lt;&gt;")=0,"",AVERAGEIFS(MonthlyData[Value],MonthlyData[Measure ID],$A23,MonthlyData[Month],G$4)))</f>
        <v/>
      </c>
      <c r="H23" s="63" t="str">
        <f>IF(OR($A23="",H$4=""),"",IF(COUNTIFS(MonthlyData[Measure ID],$A23,MonthlyData[Month],H$4,MonthlyData[Value],"&lt;&gt;")=0,"",AVERAGEIFS(MonthlyData[Value],MonthlyData[Measure ID],$A23,MonthlyData[Month],H$4)))</f>
        <v/>
      </c>
      <c r="I23" s="63" t="str">
        <f>IF(OR($A23="",I$4=""),"",IF(COUNTIFS(MonthlyData[Measure ID],$A23,MonthlyData[Month],I$4,MonthlyData[Value],"&lt;&gt;")=0,"",AVERAGEIFS(MonthlyData[Value],MonthlyData[Measure ID],$A23,MonthlyData[Month],I$4)))</f>
        <v/>
      </c>
      <c r="J23" s="63" t="str">
        <f>IF(OR($A23="",J$4=""),"",IF(COUNTIFS(MonthlyData[Measure ID],$A23,MonthlyData[Month],J$4,MonthlyData[Value],"&lt;&gt;")=0,"",AVERAGEIFS(MonthlyData[Value],MonthlyData[Measure ID],$A23,MonthlyData[Month],J$4)))</f>
        <v/>
      </c>
      <c r="K23" s="63" t="str">
        <f>IF(OR($A23="",K$4=""),"",IF(COUNTIFS(MonthlyData[Measure ID],$A23,MonthlyData[Month],K$4,MonthlyData[Value],"&lt;&gt;")=0,"",AVERAGEIFS(MonthlyData[Value],MonthlyData[Measure ID],$A23,MonthlyData[Month],K$4)))</f>
        <v/>
      </c>
      <c r="L23" s="63" t="str">
        <f>IF(OR($A23="",L$4=""),"",IF(COUNTIFS(MonthlyData[Measure ID],$A23,MonthlyData[Month],L$4,MonthlyData[Value],"&lt;&gt;")=0,"",AVERAGEIFS(MonthlyData[Value],MonthlyData[Measure ID],$A23,MonthlyData[Month],L$4)))</f>
        <v/>
      </c>
      <c r="M23" s="63" t="str">
        <f>IF(OR($A23="",M$4=""),"",IF(COUNTIFS(MonthlyData[Measure ID],$A23,MonthlyData[Month],M$4,MonthlyData[Value],"&lt;&gt;")=0,"",AVERAGEIFS(MonthlyData[Value],MonthlyData[Measure ID],$A23,MonthlyData[Month],M$4)))</f>
        <v/>
      </c>
      <c r="N23" s="63" t="str">
        <f>IF(OR($A23="",N$4=""),"",IF(COUNTIFS(MonthlyData[Measure ID],$A23,MonthlyData[Month],N$4,MonthlyData[Value],"&lt;&gt;")=0,"",AVERAGEIFS(MonthlyData[Value],MonthlyData[Measure ID],$A23,MonthlyData[Month],N$4)))</f>
        <v/>
      </c>
      <c r="O23" s="64"/>
      <c r="P23" s="64" t="str">
        <f t="shared" si="2"/>
        <v>·</v>
      </c>
      <c r="Q23" s="64" t="str">
        <f t="shared" si="3"/>
        <v>·</v>
      </c>
      <c r="R23" s="64" t="str">
        <f t="shared" si="4"/>
        <v>·</v>
      </c>
      <c r="S23" s="64" t="str">
        <f t="shared" si="5"/>
        <v>·</v>
      </c>
      <c r="T23" s="64" t="str">
        <f t="shared" si="6"/>
        <v>·</v>
      </c>
      <c r="U23" s="64" t="str">
        <f t="shared" si="7"/>
        <v>·</v>
      </c>
      <c r="V23" s="64" t="str">
        <f t="shared" si="8"/>
        <v/>
      </c>
    </row>
    <row r="24" spans="1:22" x14ac:dyDescent="0.25">
      <c r="A24" s="62" t="str">
        <f>IF('Measure Dictionary'!A24="","",'Measure Dictionary'!A24)</f>
        <v/>
      </c>
      <c r="B24" s="62" t="str">
        <f>IF($A24="","",'Measure Dictionary'!B24)</f>
        <v/>
      </c>
      <c r="C24" s="63" t="str">
        <f>IF(OR($A24="",C$4=""),"",IF(COUNTIFS(MonthlyData[Measure ID],$A24,MonthlyData[Month],C$4,MonthlyData[Value],"&lt;&gt;")=0,"",AVERAGEIFS(MonthlyData[Value],MonthlyData[Measure ID],$A24,MonthlyData[Month],C$4)))</f>
        <v/>
      </c>
      <c r="D24" s="63" t="str">
        <f>IF(OR($A24="",D$4=""),"",IF(COUNTIFS(MonthlyData[Measure ID],$A24,MonthlyData[Month],D$4,MonthlyData[Value],"&lt;&gt;")=0,"",AVERAGEIFS(MonthlyData[Value],MonthlyData[Measure ID],$A24,MonthlyData[Month],D$4)))</f>
        <v/>
      </c>
      <c r="E24" s="63" t="str">
        <f>IF(OR($A24="",E$4=""),"",IF(COUNTIFS(MonthlyData[Measure ID],$A24,MonthlyData[Month],E$4,MonthlyData[Value],"&lt;&gt;")=0,"",AVERAGEIFS(MonthlyData[Value],MonthlyData[Measure ID],$A24,MonthlyData[Month],E$4)))</f>
        <v/>
      </c>
      <c r="F24" s="63" t="str">
        <f>IF(OR($A24="",F$4=""),"",IF(COUNTIFS(MonthlyData[Measure ID],$A24,MonthlyData[Month],F$4,MonthlyData[Value],"&lt;&gt;")=0,"",AVERAGEIFS(MonthlyData[Value],MonthlyData[Measure ID],$A24,MonthlyData[Month],F$4)))</f>
        <v/>
      </c>
      <c r="G24" s="63" t="str">
        <f>IF(OR($A24="",G$4=""),"",IF(COUNTIFS(MonthlyData[Measure ID],$A24,MonthlyData[Month],G$4,MonthlyData[Value],"&lt;&gt;")=0,"",AVERAGEIFS(MonthlyData[Value],MonthlyData[Measure ID],$A24,MonthlyData[Month],G$4)))</f>
        <v/>
      </c>
      <c r="H24" s="63" t="str">
        <f>IF(OR($A24="",H$4=""),"",IF(COUNTIFS(MonthlyData[Measure ID],$A24,MonthlyData[Month],H$4,MonthlyData[Value],"&lt;&gt;")=0,"",AVERAGEIFS(MonthlyData[Value],MonthlyData[Measure ID],$A24,MonthlyData[Month],H$4)))</f>
        <v/>
      </c>
      <c r="I24" s="63" t="str">
        <f>IF(OR($A24="",I$4=""),"",IF(COUNTIFS(MonthlyData[Measure ID],$A24,MonthlyData[Month],I$4,MonthlyData[Value],"&lt;&gt;")=0,"",AVERAGEIFS(MonthlyData[Value],MonthlyData[Measure ID],$A24,MonthlyData[Month],I$4)))</f>
        <v/>
      </c>
      <c r="J24" s="63" t="str">
        <f>IF(OR($A24="",J$4=""),"",IF(COUNTIFS(MonthlyData[Measure ID],$A24,MonthlyData[Month],J$4,MonthlyData[Value],"&lt;&gt;")=0,"",AVERAGEIFS(MonthlyData[Value],MonthlyData[Measure ID],$A24,MonthlyData[Month],J$4)))</f>
        <v/>
      </c>
      <c r="K24" s="63" t="str">
        <f>IF(OR($A24="",K$4=""),"",IF(COUNTIFS(MonthlyData[Measure ID],$A24,MonthlyData[Month],K$4,MonthlyData[Value],"&lt;&gt;")=0,"",AVERAGEIFS(MonthlyData[Value],MonthlyData[Measure ID],$A24,MonthlyData[Month],K$4)))</f>
        <v/>
      </c>
      <c r="L24" s="63" t="str">
        <f>IF(OR($A24="",L$4=""),"",IF(COUNTIFS(MonthlyData[Measure ID],$A24,MonthlyData[Month],L$4,MonthlyData[Value],"&lt;&gt;")=0,"",AVERAGEIFS(MonthlyData[Value],MonthlyData[Measure ID],$A24,MonthlyData[Month],L$4)))</f>
        <v/>
      </c>
      <c r="M24" s="63" t="str">
        <f>IF(OR($A24="",M$4=""),"",IF(COUNTIFS(MonthlyData[Measure ID],$A24,MonthlyData[Month],M$4,MonthlyData[Value],"&lt;&gt;")=0,"",AVERAGEIFS(MonthlyData[Value],MonthlyData[Measure ID],$A24,MonthlyData[Month],M$4)))</f>
        <v/>
      </c>
      <c r="N24" s="63" t="str">
        <f>IF(OR($A24="",N$4=""),"",IF(COUNTIFS(MonthlyData[Measure ID],$A24,MonthlyData[Month],N$4,MonthlyData[Value],"&lt;&gt;")=0,"",AVERAGEIFS(MonthlyData[Value],MonthlyData[Measure ID],$A24,MonthlyData[Month],N$4)))</f>
        <v/>
      </c>
      <c r="O24" s="64"/>
      <c r="P24" s="64" t="str">
        <f t="shared" si="2"/>
        <v>·</v>
      </c>
      <c r="Q24" s="64" t="str">
        <f t="shared" si="3"/>
        <v>·</v>
      </c>
      <c r="R24" s="64" t="str">
        <f t="shared" si="4"/>
        <v>·</v>
      </c>
      <c r="S24" s="64" t="str">
        <f t="shared" si="5"/>
        <v>·</v>
      </c>
      <c r="T24" s="64" t="str">
        <f t="shared" si="6"/>
        <v>·</v>
      </c>
      <c r="U24" s="64" t="str">
        <f t="shared" si="7"/>
        <v>·</v>
      </c>
      <c r="V24" s="64" t="str">
        <f t="shared" si="8"/>
        <v/>
      </c>
    </row>
    <row r="25" spans="1:22" x14ac:dyDescent="0.25">
      <c r="A25" s="1"/>
      <c r="B25" s="1"/>
      <c r="C25" s="1"/>
      <c r="D25" s="1"/>
      <c r="E25" s="1"/>
      <c r="F25" s="1"/>
      <c r="G25" s="1"/>
      <c r="H25" s="1"/>
      <c r="I25" s="1"/>
      <c r="J25" s="1"/>
      <c r="K25" s="1"/>
      <c r="L25" s="1"/>
      <c r="M25" s="1"/>
      <c r="N25" s="1"/>
      <c r="O25" s="1"/>
      <c r="P25" s="1"/>
      <c r="Q25" s="1"/>
      <c r="R25" s="1"/>
      <c r="S25" s="1"/>
      <c r="T25" s="1"/>
      <c r="U25" s="1"/>
      <c r="V25" s="1"/>
    </row>
    <row r="26" spans="1:22" x14ac:dyDescent="0.25">
      <c r="A26" s="56" t="s">
        <v>61</v>
      </c>
      <c r="B26" s="1"/>
      <c r="C26" s="1"/>
      <c r="D26" s="1"/>
      <c r="E26" s="1"/>
      <c r="F26" s="1"/>
      <c r="G26" s="1"/>
      <c r="H26" s="1"/>
      <c r="I26" s="1"/>
      <c r="J26" s="1"/>
      <c r="K26" s="1"/>
      <c r="L26" s="1"/>
      <c r="M26" s="1"/>
      <c r="N26" s="1"/>
      <c r="O26" s="1"/>
      <c r="P26" s="1"/>
      <c r="Q26" s="1"/>
      <c r="R26" s="1"/>
      <c r="S26" s="1"/>
      <c r="T26" s="1"/>
      <c r="U26" s="1"/>
      <c r="V26" s="1"/>
    </row>
    <row r="27" spans="1:22" x14ac:dyDescent="0.25">
      <c r="A27" s="1"/>
      <c r="B27" s="57" t="s">
        <v>35</v>
      </c>
      <c r="C27" s="59">
        <f t="shared" ref="C27:N27" si="9">C$4</f>
        <v>45931</v>
      </c>
      <c r="D27" s="59">
        <f t="shared" si="9"/>
        <v>45962</v>
      </c>
      <c r="E27" s="59">
        <f t="shared" si="9"/>
        <v>45992</v>
      </c>
      <c r="F27" s="59">
        <f t="shared" si="9"/>
        <v>46023</v>
      </c>
      <c r="G27" s="59">
        <f t="shared" si="9"/>
        <v>46054</v>
      </c>
      <c r="H27" s="59">
        <f t="shared" si="9"/>
        <v>46082</v>
      </c>
      <c r="I27" s="59">
        <f t="shared" si="9"/>
        <v>46113</v>
      </c>
      <c r="J27" s="59">
        <f t="shared" si="9"/>
        <v>46143</v>
      </c>
      <c r="K27" s="59">
        <f t="shared" si="9"/>
        <v>46174</v>
      </c>
      <c r="L27" s="59">
        <f t="shared" si="9"/>
        <v>46204</v>
      </c>
      <c r="M27" s="59">
        <f t="shared" si="9"/>
        <v>46235</v>
      </c>
      <c r="N27" s="59">
        <f t="shared" si="9"/>
        <v>46266</v>
      </c>
      <c r="O27" s="1"/>
      <c r="P27" s="1"/>
      <c r="Q27" s="1"/>
      <c r="R27" s="1"/>
      <c r="S27" s="1"/>
      <c r="T27" s="1"/>
      <c r="U27" s="1"/>
      <c r="V27" s="1"/>
    </row>
    <row r="28" spans="1:22" x14ac:dyDescent="0.25">
      <c r="A28" s="1"/>
      <c r="B28" s="55" t="s">
        <v>62</v>
      </c>
      <c r="C28" s="61">
        <f>IF(C$27="","",COUNTIFS(MonthlyData[Month],C$27,MonthlyData[Status],$B28))</f>
        <v>0</v>
      </c>
      <c r="D28" s="61">
        <f>IF(D$27="","",COUNTIFS(MonthlyData[Month],D$27,MonthlyData[Status],$B28))</f>
        <v>0</v>
      </c>
      <c r="E28" s="61">
        <f>IF(E$27="","",COUNTIFS(MonthlyData[Month],E$27,MonthlyData[Status],$B28))</f>
        <v>0</v>
      </c>
      <c r="F28" s="61">
        <f>IF(F$27="","",COUNTIFS(MonthlyData[Month],F$27,MonthlyData[Status],$B28))</f>
        <v>0</v>
      </c>
      <c r="G28" s="61">
        <f>IF(G$27="","",COUNTIFS(MonthlyData[Month],G$27,MonthlyData[Status],$B28))</f>
        <v>0</v>
      </c>
      <c r="H28" s="61">
        <f>IF(H$27="","",COUNTIFS(MonthlyData[Month],H$27,MonthlyData[Status],$B28))</f>
        <v>0</v>
      </c>
      <c r="I28" s="61">
        <f>IF(I$27="","",COUNTIFS(MonthlyData[Month],I$27,MonthlyData[Status],$B28))</f>
        <v>0</v>
      </c>
      <c r="J28" s="61">
        <f>IF(J$27="","",COUNTIFS(MonthlyData[Month],J$27,MonthlyData[Status],$B28))</f>
        <v>0</v>
      </c>
      <c r="K28" s="61">
        <f>IF(K$27="","",COUNTIFS(MonthlyData[Month],K$27,MonthlyData[Status],$B28))</f>
        <v>0</v>
      </c>
      <c r="L28" s="61">
        <f>IF(L$27="","",COUNTIFS(MonthlyData[Month],L$27,MonthlyData[Status],$B28))</f>
        <v>0</v>
      </c>
      <c r="M28" s="61">
        <f>IF(M$27="","",COUNTIFS(MonthlyData[Month],M$27,MonthlyData[Status],$B28))</f>
        <v>0</v>
      </c>
      <c r="N28" s="61">
        <f>IF(N$27="","",COUNTIFS(MonthlyData[Month],N$27,MonthlyData[Status],$B28))</f>
        <v>1</v>
      </c>
      <c r="O28" s="1"/>
      <c r="P28" s="1"/>
      <c r="Q28" s="1"/>
      <c r="R28" s="1"/>
      <c r="S28" s="1"/>
      <c r="T28" s="1"/>
      <c r="U28" s="1"/>
      <c r="V28" s="1"/>
    </row>
    <row r="29" spans="1:22" x14ac:dyDescent="0.25">
      <c r="A29" s="1"/>
      <c r="B29" s="55" t="s">
        <v>63</v>
      </c>
      <c r="C29" s="61">
        <f>IF(C$27="","",COUNTIFS(MonthlyData[Month],C$27,MonthlyData[Status],$B29))</f>
        <v>0</v>
      </c>
      <c r="D29" s="61">
        <f>IF(D$27="","",COUNTIFS(MonthlyData[Month],D$27,MonthlyData[Status],$B29))</f>
        <v>0</v>
      </c>
      <c r="E29" s="61">
        <f>IF(E$27="","",COUNTIFS(MonthlyData[Month],E$27,MonthlyData[Status],$B29))</f>
        <v>0</v>
      </c>
      <c r="F29" s="61">
        <f>IF(F$27="","",COUNTIFS(MonthlyData[Month],F$27,MonthlyData[Status],$B29))</f>
        <v>0</v>
      </c>
      <c r="G29" s="61">
        <f>IF(G$27="","",COUNTIFS(MonthlyData[Month],G$27,MonthlyData[Status],$B29))</f>
        <v>0</v>
      </c>
      <c r="H29" s="61">
        <f>IF(H$27="","",COUNTIFS(MonthlyData[Month],H$27,MonthlyData[Status],$B29))</f>
        <v>0</v>
      </c>
      <c r="I29" s="61">
        <f>IF(I$27="","",COUNTIFS(MonthlyData[Month],I$27,MonthlyData[Status],$B29))</f>
        <v>0</v>
      </c>
      <c r="J29" s="61">
        <f>IF(J$27="","",COUNTIFS(MonthlyData[Month],J$27,MonthlyData[Status],$B29))</f>
        <v>0</v>
      </c>
      <c r="K29" s="61">
        <f>IF(K$27="","",COUNTIFS(MonthlyData[Month],K$27,MonthlyData[Status],$B29))</f>
        <v>0</v>
      </c>
      <c r="L29" s="61">
        <f>IF(L$27="","",COUNTIFS(MonthlyData[Month],L$27,MonthlyData[Status],$B29))</f>
        <v>0</v>
      </c>
      <c r="M29" s="61">
        <f>IF(M$27="","",COUNTIFS(MonthlyData[Month],M$27,MonthlyData[Status],$B29))</f>
        <v>1</v>
      </c>
      <c r="N29" s="61">
        <f>IF(N$27="","",COUNTIFS(MonthlyData[Month],N$27,MonthlyData[Status],$B29))</f>
        <v>1</v>
      </c>
      <c r="O29" s="1"/>
      <c r="P29" s="1"/>
      <c r="Q29" s="1"/>
      <c r="R29" s="1"/>
      <c r="S29" s="1"/>
      <c r="T29" s="1"/>
      <c r="U29" s="1"/>
      <c r="V29" s="1"/>
    </row>
    <row r="30" spans="1:22" x14ac:dyDescent="0.25">
      <c r="A30" s="1"/>
      <c r="B30" s="55" t="s">
        <v>64</v>
      </c>
      <c r="C30" s="61">
        <f>IF(C$27="","",COUNTIFS(MonthlyData[Month],C$27,MonthlyData[Status],$B30))</f>
        <v>0</v>
      </c>
      <c r="D30" s="61">
        <f>IF(D$27="","",COUNTIFS(MonthlyData[Month],D$27,MonthlyData[Status],$B30))</f>
        <v>0</v>
      </c>
      <c r="E30" s="61">
        <f>IF(E$27="","",COUNTIFS(MonthlyData[Month],E$27,MonthlyData[Status],$B30))</f>
        <v>0</v>
      </c>
      <c r="F30" s="61">
        <f>IF(F$27="","",COUNTIFS(MonthlyData[Month],F$27,MonthlyData[Status],$B30))</f>
        <v>0</v>
      </c>
      <c r="G30" s="61">
        <f>IF(G$27="","",COUNTIFS(MonthlyData[Month],G$27,MonthlyData[Status],$B30))</f>
        <v>0</v>
      </c>
      <c r="H30" s="61">
        <f>IF(H$27="","",COUNTIFS(MonthlyData[Month],H$27,MonthlyData[Status],$B30))</f>
        <v>0</v>
      </c>
      <c r="I30" s="61">
        <f>IF(I$27="","",COUNTIFS(MonthlyData[Month],I$27,MonthlyData[Status],$B30))</f>
        <v>0</v>
      </c>
      <c r="J30" s="61">
        <f>IF(J$27="","",COUNTIFS(MonthlyData[Month],J$27,MonthlyData[Status],$B30))</f>
        <v>0</v>
      </c>
      <c r="K30" s="61">
        <f>IF(K$27="","",COUNTIFS(MonthlyData[Month],K$27,MonthlyData[Status],$B30))</f>
        <v>4</v>
      </c>
      <c r="L30" s="61">
        <f>IF(L$27="","",COUNTIFS(MonthlyData[Month],L$27,MonthlyData[Status],$B30))</f>
        <v>4</v>
      </c>
      <c r="M30" s="61">
        <f>IF(M$27="","",COUNTIFS(MonthlyData[Month],M$27,MonthlyData[Status],$B30))</f>
        <v>3</v>
      </c>
      <c r="N30" s="61">
        <f>IF(N$27="","",COUNTIFS(MonthlyData[Month],N$27,MonthlyData[Status],$B30))</f>
        <v>2</v>
      </c>
      <c r="O30" s="1"/>
      <c r="P30" s="1"/>
      <c r="Q30" s="1"/>
      <c r="R30" s="1"/>
      <c r="S30" s="1"/>
      <c r="T30" s="1"/>
      <c r="U30" s="1"/>
      <c r="V30" s="1"/>
    </row>
    <row r="31" spans="1:22" x14ac:dyDescent="0.25">
      <c r="A31" s="1"/>
      <c r="B31" s="1"/>
      <c r="C31" s="1"/>
      <c r="D31" s="1"/>
      <c r="E31" s="1"/>
      <c r="F31" s="1"/>
      <c r="G31" s="1"/>
      <c r="H31" s="1"/>
      <c r="I31" s="1"/>
      <c r="J31" s="1"/>
      <c r="K31" s="1"/>
      <c r="L31" s="1"/>
      <c r="M31" s="1"/>
      <c r="N31" s="1"/>
      <c r="O31" s="1"/>
      <c r="P31" s="1"/>
      <c r="Q31" s="1"/>
      <c r="R31" s="1"/>
      <c r="S31" s="1"/>
      <c r="T31" s="1"/>
      <c r="U31" s="1"/>
      <c r="V31" s="1"/>
    </row>
    <row r="32" spans="1:22" x14ac:dyDescent="0.25">
      <c r="A32" s="56" t="s">
        <v>65</v>
      </c>
      <c r="B32" s="1"/>
      <c r="C32" s="1"/>
      <c r="D32" s="1"/>
      <c r="E32" s="1"/>
      <c r="F32" s="1"/>
      <c r="G32" s="1"/>
      <c r="H32" s="1"/>
      <c r="I32" s="1"/>
      <c r="J32" s="1"/>
      <c r="K32" s="1"/>
      <c r="L32" s="1"/>
      <c r="M32" s="1"/>
      <c r="N32" s="1"/>
      <c r="O32" s="1"/>
      <c r="P32" s="1"/>
      <c r="Q32" s="1"/>
      <c r="R32" s="1"/>
      <c r="S32" s="1"/>
      <c r="T32" s="1"/>
      <c r="U32" s="1"/>
      <c r="V32" s="1"/>
    </row>
    <row r="33" spans="1:22" x14ac:dyDescent="0.25">
      <c r="A33" s="1"/>
      <c r="B33" s="55" t="s">
        <v>66</v>
      </c>
      <c r="C33" s="1" t="str">
        <f>Dashboard!B9</f>
        <v>Days from application to permit</v>
      </c>
      <c r="D33" s="1"/>
      <c r="E33" s="1"/>
      <c r="F33" s="1"/>
      <c r="G33" s="1"/>
      <c r="H33" s="1"/>
      <c r="I33" s="1"/>
      <c r="J33" s="1"/>
      <c r="K33" s="1"/>
      <c r="L33" s="1"/>
      <c r="M33" s="1"/>
      <c r="N33" s="1"/>
      <c r="O33" s="1"/>
      <c r="P33" s="1"/>
      <c r="Q33" s="1"/>
      <c r="R33" s="1"/>
      <c r="S33" s="1"/>
      <c r="T33" s="1"/>
      <c r="U33" s="1"/>
      <c r="V33" s="1"/>
    </row>
    <row r="34" spans="1:22" x14ac:dyDescent="0.25">
      <c r="A34" s="1"/>
      <c r="B34" s="55" t="s">
        <v>31</v>
      </c>
      <c r="C34" s="1" t="str">
        <f>IFERROR(INDEX('Measure Dictionary'!$A$5:$A$24,MATCH(C33,'Measure Dictionary'!$B$5:$B$24,0)),'Measure Dictionary'!A5)</f>
        <v>M1</v>
      </c>
      <c r="D34" s="1"/>
      <c r="E34" s="1"/>
      <c r="F34" s="1"/>
      <c r="G34" s="1"/>
      <c r="H34" s="1"/>
      <c r="I34" s="1"/>
      <c r="J34" s="1"/>
      <c r="K34" s="1"/>
      <c r="L34" s="1"/>
      <c r="M34" s="1"/>
      <c r="N34" s="1"/>
      <c r="O34" s="1"/>
      <c r="P34" s="1"/>
      <c r="Q34" s="1"/>
      <c r="R34" s="1"/>
      <c r="S34" s="1"/>
      <c r="T34" s="1"/>
      <c r="U34" s="1"/>
      <c r="V34" s="1"/>
    </row>
    <row r="35" spans="1:22" x14ac:dyDescent="0.25">
      <c r="A35" s="1"/>
      <c r="B35" s="55" t="s">
        <v>38</v>
      </c>
      <c r="C35" s="1" t="str">
        <f>IFERROR(INDEX('Measure Dictionary'!$H$5:$H$24,MATCH(C34,'Measure Dictionary'!$A$5:$A$24,0))&amp;"","")</f>
        <v>Days</v>
      </c>
      <c r="D35" s="1"/>
      <c r="E35" s="1"/>
      <c r="F35" s="1"/>
      <c r="G35" s="1"/>
      <c r="H35" s="1"/>
      <c r="I35" s="1"/>
      <c r="J35" s="1"/>
      <c r="K35" s="1"/>
      <c r="L35" s="1"/>
      <c r="M35" s="1"/>
      <c r="N35" s="1"/>
      <c r="O35" s="1"/>
      <c r="P35" s="1"/>
      <c r="Q35" s="1"/>
      <c r="R35" s="1"/>
      <c r="S35" s="1"/>
      <c r="T35" s="1"/>
      <c r="U35" s="1"/>
      <c r="V35" s="1"/>
    </row>
    <row r="36" spans="1:22" x14ac:dyDescent="0.25">
      <c r="A36" s="1"/>
      <c r="B36" s="55" t="s">
        <v>67</v>
      </c>
      <c r="C36" s="1" t="str">
        <f>IFERROR(INDEX('Measure Dictionary'!$B$5:$B$24,MATCH(C34,'Measure Dictionary'!$A$5:$A$24,0))&amp;IF(C35="",""," ("&amp;C35&amp;")")&amp;": actual vs target","Actual vs target")</f>
        <v>Days from application to permit (Days): actual vs target</v>
      </c>
      <c r="D36" s="1"/>
      <c r="E36" s="1"/>
      <c r="F36" s="1"/>
      <c r="G36" s="1"/>
      <c r="H36" s="1"/>
      <c r="I36" s="1"/>
      <c r="J36" s="1"/>
      <c r="K36" s="1"/>
      <c r="L36" s="1"/>
      <c r="M36" s="1"/>
      <c r="N36" s="1"/>
      <c r="O36" s="1"/>
      <c r="P36" s="1"/>
      <c r="Q36" s="1"/>
      <c r="R36" s="1"/>
      <c r="S36" s="1"/>
      <c r="T36" s="1"/>
      <c r="U36" s="1"/>
      <c r="V36" s="1"/>
    </row>
    <row r="37" spans="1:22" x14ac:dyDescent="0.25">
      <c r="A37" s="1"/>
      <c r="B37" s="57" t="s">
        <v>68</v>
      </c>
      <c r="C37" s="59">
        <f t="shared" ref="C37:N37" si="10">C$4</f>
        <v>45931</v>
      </c>
      <c r="D37" s="59">
        <f t="shared" si="10"/>
        <v>45962</v>
      </c>
      <c r="E37" s="59">
        <f t="shared" si="10"/>
        <v>45992</v>
      </c>
      <c r="F37" s="59">
        <f t="shared" si="10"/>
        <v>46023</v>
      </c>
      <c r="G37" s="59">
        <f t="shared" si="10"/>
        <v>46054</v>
      </c>
      <c r="H37" s="59">
        <f t="shared" si="10"/>
        <v>46082</v>
      </c>
      <c r="I37" s="59">
        <f t="shared" si="10"/>
        <v>46113</v>
      </c>
      <c r="J37" s="59">
        <f t="shared" si="10"/>
        <v>46143</v>
      </c>
      <c r="K37" s="59">
        <f t="shared" si="10"/>
        <v>46174</v>
      </c>
      <c r="L37" s="59">
        <f t="shared" si="10"/>
        <v>46204</v>
      </c>
      <c r="M37" s="59">
        <f t="shared" si="10"/>
        <v>46235</v>
      </c>
      <c r="N37" s="59">
        <f t="shared" si="10"/>
        <v>46266</v>
      </c>
      <c r="O37" s="1"/>
      <c r="P37" s="1"/>
      <c r="Q37" s="1"/>
      <c r="R37" s="1"/>
      <c r="S37" s="1"/>
      <c r="T37" s="1"/>
      <c r="U37" s="1"/>
      <c r="V37" s="1"/>
    </row>
    <row r="38" spans="1:22" x14ac:dyDescent="0.25">
      <c r="A38" s="1"/>
      <c r="B38" s="55" t="s">
        <v>69</v>
      </c>
      <c r="C38" s="60" t="e">
        <f>IF(OR(C$37="",$C$34=""),NA(),IF(COUNTIFS(MonthlyData[Measure ID],$C$34,MonthlyData[Month],C$37,MonthlyData[Value],"&lt;&gt;")=0,NA(),AVERAGEIFS(MonthlyData[Value],MonthlyData[Measure ID],$C$34,MonthlyData[Month],C$37)))</f>
        <v>#N/A</v>
      </c>
      <c r="D38" s="60" t="e">
        <f>IF(OR(D$37="",$C$34=""),NA(),IF(COUNTIFS(MonthlyData[Measure ID],$C$34,MonthlyData[Month],D$37,MonthlyData[Value],"&lt;&gt;")=0,NA(),AVERAGEIFS(MonthlyData[Value],MonthlyData[Measure ID],$C$34,MonthlyData[Month],D$37)))</f>
        <v>#N/A</v>
      </c>
      <c r="E38" s="60" t="e">
        <f>IF(OR(E$37="",$C$34=""),NA(),IF(COUNTIFS(MonthlyData[Measure ID],$C$34,MonthlyData[Month],E$37,MonthlyData[Value],"&lt;&gt;")=0,NA(),AVERAGEIFS(MonthlyData[Value],MonthlyData[Measure ID],$C$34,MonthlyData[Month],E$37)))</f>
        <v>#N/A</v>
      </c>
      <c r="F38" s="60" t="e">
        <f>IF(OR(F$37="",$C$34=""),NA(),IF(COUNTIFS(MonthlyData[Measure ID],$C$34,MonthlyData[Month],F$37,MonthlyData[Value],"&lt;&gt;")=0,NA(),AVERAGEIFS(MonthlyData[Value],MonthlyData[Measure ID],$C$34,MonthlyData[Month],F$37)))</f>
        <v>#N/A</v>
      </c>
      <c r="G38" s="60" t="e">
        <f>IF(OR(G$37="",$C$34=""),NA(),IF(COUNTIFS(MonthlyData[Measure ID],$C$34,MonthlyData[Month],G$37,MonthlyData[Value],"&lt;&gt;")=0,NA(),AVERAGEIFS(MonthlyData[Value],MonthlyData[Measure ID],$C$34,MonthlyData[Month],G$37)))</f>
        <v>#N/A</v>
      </c>
      <c r="H38" s="60" t="e">
        <f>IF(OR(H$37="",$C$34=""),NA(),IF(COUNTIFS(MonthlyData[Measure ID],$C$34,MonthlyData[Month],H$37,MonthlyData[Value],"&lt;&gt;")=0,NA(),AVERAGEIFS(MonthlyData[Value],MonthlyData[Measure ID],$C$34,MonthlyData[Month],H$37)))</f>
        <v>#N/A</v>
      </c>
      <c r="I38" s="60" t="e">
        <f>IF(OR(I$37="",$C$34=""),NA(),IF(COUNTIFS(MonthlyData[Measure ID],$C$34,MonthlyData[Month],I$37,MonthlyData[Value],"&lt;&gt;")=0,NA(),AVERAGEIFS(MonthlyData[Value],MonthlyData[Measure ID],$C$34,MonthlyData[Month],I$37)))</f>
        <v>#N/A</v>
      </c>
      <c r="J38" s="60" t="e">
        <f>IF(OR(J$37="",$C$34=""),NA(),IF(COUNTIFS(MonthlyData[Measure ID],$C$34,MonthlyData[Month],J$37,MonthlyData[Value],"&lt;&gt;")=0,NA(),AVERAGEIFS(MonthlyData[Value],MonthlyData[Measure ID],$C$34,MonthlyData[Month],J$37)))</f>
        <v>#N/A</v>
      </c>
      <c r="K38" s="60">
        <f>IF(OR(K$37="",$C$34=""),NA(),IF(COUNTIFS(MonthlyData[Measure ID],$C$34,MonthlyData[Month],K$37,MonthlyData[Value],"&lt;&gt;")=0,NA(),AVERAGEIFS(MonthlyData[Value],MonthlyData[Measure ID],$C$34,MonthlyData[Month],K$37)))</f>
        <v>24</v>
      </c>
      <c r="L38" s="60">
        <f>IF(OR(L$37="",$C$34=""),NA(),IF(COUNTIFS(MonthlyData[Measure ID],$C$34,MonthlyData[Month],L$37,MonthlyData[Value],"&lt;&gt;")=0,NA(),AVERAGEIFS(MonthlyData[Value],MonthlyData[Measure ID],$C$34,MonthlyData[Month],L$37)))</f>
        <v>23</v>
      </c>
      <c r="M38" s="60">
        <f>IF(OR(M$37="",$C$34=""),NA(),IF(COUNTIFS(MonthlyData[Measure ID],$C$34,MonthlyData[Month],M$37,MonthlyData[Value],"&lt;&gt;")=0,NA(),AVERAGEIFS(MonthlyData[Value],MonthlyData[Measure ID],$C$34,MonthlyData[Month],M$37)))</f>
        <v>22</v>
      </c>
      <c r="N38" s="60">
        <f>IF(OR(N$37="",$C$34=""),NA(),IF(COUNTIFS(MonthlyData[Measure ID],$C$34,MonthlyData[Month],N$37,MonthlyData[Value],"&lt;&gt;")=0,NA(),AVERAGEIFS(MonthlyData[Value],MonthlyData[Measure ID],$C$34,MonthlyData[Month],N$37)))</f>
        <v>21</v>
      </c>
      <c r="O38" s="1"/>
      <c r="P38" s="1"/>
      <c r="Q38" s="1"/>
      <c r="R38" s="1"/>
      <c r="S38" s="1"/>
      <c r="T38" s="1"/>
      <c r="U38" s="1"/>
      <c r="V38" s="1"/>
    </row>
    <row r="39" spans="1:22" x14ac:dyDescent="0.25">
      <c r="A39" s="1"/>
      <c r="B39" s="55" t="s">
        <v>8</v>
      </c>
      <c r="C39" s="60">
        <f>IF(C$37="",NA(),IFERROR(IF(INDEX('Measure Dictionary'!$I$5:$I$24,MATCH($C$34,'Measure Dictionary'!$A$5:$A$24,0))="",NA(),INDEX('Measure Dictionary'!$I$5:$I$24,MATCH($C$34,'Measure Dictionary'!$A$5:$A$24,0))),NA()))</f>
        <v>16</v>
      </c>
      <c r="D39" s="60">
        <f>IF(D$37="",NA(),IFERROR(IF(INDEX('Measure Dictionary'!$I$5:$I$24,MATCH($C$34,'Measure Dictionary'!$A$5:$A$24,0))="",NA(),INDEX('Measure Dictionary'!$I$5:$I$24,MATCH($C$34,'Measure Dictionary'!$A$5:$A$24,0))),NA()))</f>
        <v>16</v>
      </c>
      <c r="E39" s="60">
        <f>IF(E$37="",NA(),IFERROR(IF(INDEX('Measure Dictionary'!$I$5:$I$24,MATCH($C$34,'Measure Dictionary'!$A$5:$A$24,0))="",NA(),INDEX('Measure Dictionary'!$I$5:$I$24,MATCH($C$34,'Measure Dictionary'!$A$5:$A$24,0))),NA()))</f>
        <v>16</v>
      </c>
      <c r="F39" s="60">
        <f>IF(F$37="",NA(),IFERROR(IF(INDEX('Measure Dictionary'!$I$5:$I$24,MATCH($C$34,'Measure Dictionary'!$A$5:$A$24,0))="",NA(),INDEX('Measure Dictionary'!$I$5:$I$24,MATCH($C$34,'Measure Dictionary'!$A$5:$A$24,0))),NA()))</f>
        <v>16</v>
      </c>
      <c r="G39" s="60">
        <f>IF(G$37="",NA(),IFERROR(IF(INDEX('Measure Dictionary'!$I$5:$I$24,MATCH($C$34,'Measure Dictionary'!$A$5:$A$24,0))="",NA(),INDEX('Measure Dictionary'!$I$5:$I$24,MATCH($C$34,'Measure Dictionary'!$A$5:$A$24,0))),NA()))</f>
        <v>16</v>
      </c>
      <c r="H39" s="60">
        <f>IF(H$37="",NA(),IFERROR(IF(INDEX('Measure Dictionary'!$I$5:$I$24,MATCH($C$34,'Measure Dictionary'!$A$5:$A$24,0))="",NA(),INDEX('Measure Dictionary'!$I$5:$I$24,MATCH($C$34,'Measure Dictionary'!$A$5:$A$24,0))),NA()))</f>
        <v>16</v>
      </c>
      <c r="I39" s="60">
        <f>IF(I$37="",NA(),IFERROR(IF(INDEX('Measure Dictionary'!$I$5:$I$24,MATCH($C$34,'Measure Dictionary'!$A$5:$A$24,0))="",NA(),INDEX('Measure Dictionary'!$I$5:$I$24,MATCH($C$34,'Measure Dictionary'!$A$5:$A$24,0))),NA()))</f>
        <v>16</v>
      </c>
      <c r="J39" s="60">
        <f>IF(J$37="",NA(),IFERROR(IF(INDEX('Measure Dictionary'!$I$5:$I$24,MATCH($C$34,'Measure Dictionary'!$A$5:$A$24,0))="",NA(),INDEX('Measure Dictionary'!$I$5:$I$24,MATCH($C$34,'Measure Dictionary'!$A$5:$A$24,0))),NA()))</f>
        <v>16</v>
      </c>
      <c r="K39" s="60">
        <f>IF(K$37="",NA(),IFERROR(IF(INDEX('Measure Dictionary'!$I$5:$I$24,MATCH($C$34,'Measure Dictionary'!$A$5:$A$24,0))="",NA(),INDEX('Measure Dictionary'!$I$5:$I$24,MATCH($C$34,'Measure Dictionary'!$A$5:$A$24,0))),NA()))</f>
        <v>16</v>
      </c>
      <c r="L39" s="60">
        <f>IF(L$37="",NA(),IFERROR(IF(INDEX('Measure Dictionary'!$I$5:$I$24,MATCH($C$34,'Measure Dictionary'!$A$5:$A$24,0))="",NA(),INDEX('Measure Dictionary'!$I$5:$I$24,MATCH($C$34,'Measure Dictionary'!$A$5:$A$24,0))),NA()))</f>
        <v>16</v>
      </c>
      <c r="M39" s="60">
        <f>IF(M$37="",NA(),IFERROR(IF(INDEX('Measure Dictionary'!$I$5:$I$24,MATCH($C$34,'Measure Dictionary'!$A$5:$A$24,0))="",NA(),INDEX('Measure Dictionary'!$I$5:$I$24,MATCH($C$34,'Measure Dictionary'!$A$5:$A$24,0))),NA()))</f>
        <v>16</v>
      </c>
      <c r="N39" s="60">
        <f>IF(N$37="",NA(),IFERROR(IF(INDEX('Measure Dictionary'!$I$5:$I$24,MATCH($C$34,'Measure Dictionary'!$A$5:$A$24,0))="",NA(),INDEX('Measure Dictionary'!$I$5:$I$24,MATCH($C$34,'Measure Dictionary'!$A$5:$A$24,0))),NA()))</f>
        <v>16</v>
      </c>
      <c r="O39" s="1"/>
      <c r="P39" s="1"/>
      <c r="Q39" s="1"/>
      <c r="R39" s="1"/>
      <c r="S39" s="1"/>
      <c r="T39" s="1"/>
      <c r="U39" s="1"/>
      <c r="V39" s="1"/>
    </row>
    <row r="40" spans="1:22" x14ac:dyDescent="0.25">
      <c r="A40" s="1"/>
      <c r="B40" s="1"/>
      <c r="C40" s="1"/>
      <c r="D40" s="1"/>
      <c r="E40" s="1"/>
      <c r="F40" s="1"/>
      <c r="G40" s="1"/>
      <c r="H40" s="1"/>
      <c r="I40" s="1"/>
      <c r="J40" s="1"/>
      <c r="K40" s="1"/>
      <c r="L40" s="1"/>
      <c r="M40" s="1"/>
      <c r="N40" s="1"/>
      <c r="O40" s="1"/>
      <c r="P40" s="1"/>
      <c r="Q40" s="1"/>
      <c r="R40" s="1"/>
      <c r="S40" s="1"/>
      <c r="T40" s="1"/>
      <c r="U40" s="1"/>
      <c r="V4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How-To</vt:lpstr>
      <vt:lpstr>Measure Dictionary</vt:lpstr>
      <vt:lpstr>Monthly Data</vt:lpstr>
      <vt:lpstr>Dashboard</vt:lpstr>
      <vt:lpstr>Trend Data</vt:lpstr>
      <vt:lpstr>DefaultBand</vt:lpstr>
      <vt:lpstr>Dashboard!Print_Area</vt:lpstr>
      <vt:lpstr>'Monthly Data'!Print_Titles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2026-09-30T05:32:32Z</dcterms:created>
  <dcterms:modified xsi:type="dcterms:W3CDTF">2026-10-07T20:36:44Z</dcterms:modified>
</cp:coreProperties>
</file>