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0C100474-5109-4949-BDB9-8ABF23D2A35D}" xr6:coauthVersionLast="47" xr6:coauthVersionMax="47" xr10:uidLastSave="{00000000-0000-0000-0000-000000000000}"/>
  <bookViews>
    <workbookView xWindow="4380" yWindow="2115" windowWidth="21600" windowHeight="11475" xr2:uid="{00000000-000D-0000-FFFF-FFFF00000000}"/>
  </bookViews>
  <sheets>
    <sheet name="How-To" sheetId="1" r:id="rId1"/>
    <sheet name="Legend" sheetId="2" r:id="rId2"/>
    <sheet name="Skills Matrix" sheetId="3" r:id="rId3"/>
    <sheet name="Dashboard" sheetId="4" r:id="rId4"/>
  </sheets>
  <definedNames>
    <definedName name="Thresh_MinAvg" comment="Minimum average score before a team member is flagged Needs Training">Legend!$A$13</definedName>
    <definedName name="Thresh_Proficient" comment="Minimum score counted as proficient">Legend!$A$14</definedName>
    <definedName name="Thresh_TargetCover" comment="Target number of proficient people per skill">Legend!$A$15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4" l="1" a="1"/>
  <c r="B39" i="4" a="1"/>
  <c r="A39" i="4" a="1"/>
  <c r="A11" i="4" a="1"/>
  <c r="A12" i="4" a="1"/>
  <c r="A13" i="4" a="1"/>
  <c r="A14" i="4" a="1"/>
  <c r="A15" i="4" a="1"/>
  <c r="A16" i="4" a="1"/>
  <c r="H6" i="4"/>
  <c r="D6" i="4"/>
  <c r="B6" i="4"/>
  <c r="A6" i="4"/>
  <c r="D5" i="4"/>
  <c r="B5" i="4"/>
  <c r="A5" i="4"/>
  <c r="C12" i="3"/>
  <c r="D12" i="3"/>
  <c r="E12" i="3"/>
  <c r="F12" i="3"/>
  <c r="G12" i="3"/>
  <c r="H12" i="3"/>
  <c r="I12" i="3"/>
  <c r="I4" i="3"/>
  <c r="J4" i="3" s="1"/>
  <c r="I5" i="3"/>
  <c r="J5" i="3" s="1"/>
  <c r="I6" i="3"/>
  <c r="J6" i="3" s="1"/>
  <c r="I7" i="3"/>
  <c r="J7" i="3" s="1"/>
  <c r="I8" i="3"/>
  <c r="J8" i="3" s="1"/>
  <c r="I9" i="3"/>
  <c r="J9" i="3" s="1"/>
  <c r="I10" i="3"/>
  <c r="J10" i="3" s="1"/>
  <c r="I11" i="3"/>
  <c r="J11" i="3" s="1"/>
  <c r="A25" i="2"/>
  <c r="C11" i="4" l="1"/>
  <c r="D11" i="4"/>
  <c r="E11" i="4"/>
  <c r="G11" i="4"/>
  <c r="F11" i="4"/>
  <c r="B11" i="4"/>
  <c r="B12" i="4"/>
  <c r="C12" i="4"/>
  <c r="E12" i="4"/>
  <c r="G12" i="4"/>
  <c r="D12" i="4"/>
  <c r="F12" i="4"/>
  <c r="C13" i="4"/>
  <c r="D13" i="4"/>
  <c r="E13" i="4"/>
  <c r="F13" i="4"/>
  <c r="G13" i="4"/>
  <c r="B13" i="4"/>
  <c r="B14" i="4"/>
  <c r="C14" i="4"/>
  <c r="D14" i="4"/>
  <c r="F14" i="4"/>
  <c r="G14" i="4"/>
  <c r="H14" i="4" s="1"/>
  <c r="I14" i="4"/>
  <c r="E14" i="4"/>
  <c r="B15" i="4"/>
  <c r="C15" i="4"/>
  <c r="D15" i="4"/>
  <c r="E15" i="4"/>
  <c r="G15" i="4"/>
  <c r="F15" i="4"/>
  <c r="B16" i="4"/>
  <c r="C16" i="4"/>
  <c r="E16" i="4"/>
  <c r="F16" i="4"/>
  <c r="G16" i="4"/>
  <c r="D16" i="4"/>
  <c r="I11" i="4" l="1"/>
  <c r="H11" i="4"/>
  <c r="I12" i="4"/>
  <c r="H12" i="4"/>
  <c r="I13" i="4"/>
  <c r="H13" i="4"/>
  <c r="H15" i="4"/>
  <c r="I15" i="4"/>
  <c r="I16" i="4"/>
  <c r="H16" i="4"/>
  <c r="F5" i="4" l="1"/>
  <c r="H5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<sst xmlns="http://schemas.openxmlformats.org/spreadsheetml/2006/main" count="126" uniqueCount="115">
  <si>
    <t>Score</t>
  </si>
  <si>
    <t>Level</t>
  </si>
  <si>
    <t>Description</t>
  </si>
  <si>
    <t>No experience</t>
  </si>
  <si>
    <t>Has not performed this task.</t>
  </si>
  <si>
    <t>Trained, needs supervision</t>
  </si>
  <si>
    <t>Can perform with direct oversight.</t>
  </si>
  <si>
    <t>Proficient</t>
  </si>
  <si>
    <t>Can perform independently and consistently.</t>
  </si>
  <si>
    <t>Expert / Can train others</t>
  </si>
  <si>
    <t>Fully proficient and able to train other team members.</t>
  </si>
  <si>
    <t>SKILLS / TRAINING MATRIX</t>
  </si>
  <si>
    <t>Team Member</t>
  </si>
  <si>
    <t>Color</t>
  </si>
  <si>
    <t>Development Priority (Skills Matrix)</t>
  </si>
  <si>
    <t>Role</t>
  </si>
  <si>
    <t>Safety Compliance</t>
  </si>
  <si>
    <t>Equipment Operation</t>
  </si>
  <si>
    <t>Quality Inspection</t>
  </si>
  <si>
    <t>Process Documentation</t>
  </si>
  <si>
    <t>Problem Solving</t>
  </si>
  <si>
    <t>Training Others</t>
  </si>
  <si>
    <t>Average</t>
  </si>
  <si>
    <t>Development Priority</t>
  </si>
  <si>
    <t>Maria Chen</t>
  </si>
  <si>
    <t>Line Supervisor</t>
  </si>
  <si>
    <t>James Okafor</t>
  </si>
  <si>
    <t>Machine Operator</t>
  </si>
  <si>
    <t>Priya Nair</t>
  </si>
  <si>
    <t>Quality Technician</t>
  </si>
  <si>
    <t>Diego Torres</t>
  </si>
  <si>
    <t>Aisha Rahman</t>
  </si>
  <si>
    <t>Process Engineer</t>
  </si>
  <si>
    <t>Tom Becker</t>
  </si>
  <si>
    <t>New Hire</t>
  </si>
  <si>
    <t>Grace Kim</t>
  </si>
  <si>
    <t>Liam O'Brien</t>
  </si>
  <si>
    <t>Maintenance Tech</t>
  </si>
  <si>
    <t>Team Average</t>
  </si>
  <si>
    <t>SKILLS MATRIX DASHBOARD</t>
  </si>
  <si>
    <t>Team members</t>
  </si>
  <si>
    <t>Members needing training</t>
  </si>
  <si>
    <t>Skill Coverage Breakdown</t>
  </si>
  <si>
    <t>Skill</t>
  </si>
  <si>
    <t>PROFICIENCY LEGEND &amp; SETTINGS</t>
  </si>
  <si>
    <t>Defines the 0–3 scoring scale and the thresholds that drive every flag on the Skills Matrix and Dashboard.</t>
  </si>
  <si>
    <t>Proficiency Scale</t>
  </si>
  <si>
    <t>Thresholds (edit the blue cells)</t>
  </si>
  <si>
    <t>Value</t>
  </si>
  <si>
    <t>Setting</t>
  </si>
  <si>
    <t>What it controls</t>
  </si>
  <si>
    <t>Minimum average score</t>
  </si>
  <si>
    <t>Team members whose average is below this value are flagged 'Needs Training'. Any skill scored 0 also triggers the flag.</t>
  </si>
  <si>
    <t>Proficient score</t>
  </si>
  <si>
    <t>Lowest score that counts as 'proficient' when measuring skill coverage.</t>
  </si>
  <si>
    <t>Target proficient headcount</t>
  </si>
  <si>
    <t>Minimum number of proficient people wanted per skill (backup coverage).</t>
  </si>
  <si>
    <t>Coverage Status (Dashboard)</t>
  </si>
  <si>
    <t>Status</t>
  </si>
  <si>
    <t>Definition</t>
  </si>
  <si>
    <t>No coverage</t>
  </si>
  <si>
    <t>Nobody on the team is proficient in this skill.</t>
  </si>
  <si>
    <t>Single point of failure</t>
  </si>
  <si>
    <t>Exactly one person is proficient - if they are absent, the skill is lost.</t>
  </si>
  <si>
    <t>Below target</t>
  </si>
  <si>
    <t>Fewer proficient people than the target headcount above.</t>
  </si>
  <si>
    <t>Covered</t>
  </si>
  <si>
    <t>Proficient headcount meets or exceeds the target.</t>
  </si>
  <si>
    <t>Score each skill 0–3 using the dropdown (see Legend). Blue cells are inputs; Average and Development Priority calculate automatically.</t>
  </si>
  <si>
    <t>Live summary of team proficiency, skill coverage risk and training priorities. Everything here updates from the Skills Matrix and Legend settings.</t>
  </si>
  <si>
    <t>Skills at coverage risk</t>
  </si>
  <si>
    <t>Skills below target cover</t>
  </si>
  <si>
    <t>Average proficiency (0–3)</t>
  </si>
  <si>
    <t>Team members by score</t>
  </si>
  <si>
    <t>Team Avg</t>
  </si>
  <si>
    <t># Proficient</t>
  </si>
  <si>
    <t>Gap to Target</t>
  </si>
  <si>
    <t>Coverage Status</t>
  </si>
  <si>
    <t>Team Proficiency Charts</t>
  </si>
  <si>
    <t>Development Priorities - Team Members Needing Training</t>
  </si>
  <si>
    <t>no cover or single person</t>
  </si>
  <si>
    <t>A role-by-skill training matrix for tracking proficiency, planning cross-training and spotting coverage gaps.</t>
  </si>
  <si>
    <t>Purpose</t>
  </si>
  <si>
    <t>A skills matrix shows at a glance which team members can perform which skills, scored on a simple 0–3 proficiency scale. Use it to plan training and cross-training, protect staffing coverage, and find single points of failure (a skill only one person can perform).</t>
  </si>
  <si>
    <t>Workbook Guide</t>
  </si>
  <si>
    <t>Sheet</t>
  </si>
  <si>
    <t>What it does</t>
  </si>
  <si>
    <t>Skills Matrix</t>
  </si>
  <si>
    <t>Enter your team and score each skill 0–3. Average, Development Priority and the Team Average row calculate automatically.</t>
  </si>
  <si>
    <t>Dashboard</t>
  </si>
  <si>
    <t>Read-only summary: headline KPIs, coverage status per skill, two charts and a ranked list of members needing training.</t>
  </si>
  <si>
    <t>Legend</t>
  </si>
  <si>
    <t>Defines the 0–3 scale and holds the editable thresholds (minimum average, proficient score, target headcount).</t>
  </si>
  <si>
    <t>How-To</t>
  </si>
  <si>
    <t>This guide.</t>
  </si>
  <si>
    <t>Getting Started</t>
  </si>
  <si>
    <t>Step</t>
  </si>
  <si>
    <t>What to do</t>
  </si>
  <si>
    <t>On Skills Matrix, replace the sample names and roles in columns A–B with your team (blue text = inputs).</t>
  </si>
  <si>
    <t>Replace the skill headers in row 3 (columns C–H) with the skills or tasks you want to track. The Dashboard picks up the new names.</t>
  </si>
  <si>
    <t>Score every skill using the 0–3 dropdown in each cell. The scale is defined on the Legend sheet.</t>
  </si>
  <si>
    <t>Review the thresholds on Legend (blue cells) and adjust them to your own standards if needed.</t>
  </si>
  <si>
    <t>To add a team member: right-click a row in the table › Insert › Table Rows Above. Formulas, dropdowns and colors fill in automatically.</t>
  </si>
  <si>
    <t>To add a skill: right-click a skill column › Insert › Table Columns to the Left. Then on the Dashboard, insert a row inside the coverage table and fill the formulas down from the row above.</t>
  </si>
  <si>
    <t>Open the Dashboard to see coverage gaps and who needs training. Nothing on the Dashboard needs to be typed in.</t>
  </si>
  <si>
    <t>Key Definitions</t>
  </si>
  <si>
    <t>Term</t>
  </si>
  <si>
    <t>Meaning</t>
  </si>
  <si>
    <t>Number of team members scoring at or above the proficient score (Legend) in a skill.</t>
  </si>
  <si>
    <t>No coverage (0 proficient) › Single point of failure (1) › Below target (fewer than target headcount) › Covered.</t>
  </si>
  <si>
    <t>Skills with no coverage or a single point of failure - the most urgent cross-training needs.</t>
  </si>
  <si>
    <t>Notes</t>
  </si>
  <si>
    <t>The Skills Matrix ships with illustrative sample data so you can see the formulas and formatting in action - replace it with your own team's data.</t>
  </si>
  <si>
    <t>Related resources: SixSigmaKaizen.com - Train the Trainer Guide, and the Training Reinforcement and Knowledge Transfer Guide.</t>
  </si>
  <si>
    <t>Flagged "Needs Training" when a member's average is below the minimum average (Legend) or any skill is scored 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</si>
</sst>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Score &quot;0"/>
    <numFmt numFmtId="166" formatCode="0;\-0;\–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  <font>
      <b/>
      <sz val="18"/>
      <color rgb="FF153F8A"/>
      <name val="Calibri"/>
      <scheme val="minor"/>
    </font>
    <font>
      <i/>
      <sz val="11"/>
      <color rgb="FF595959"/>
      <name val="Calibri"/>
      <scheme val="minor"/>
    </font>
    <font>
      <b/>
      <sz val="11"/>
      <color rgb="FFFFFFFF"/>
      <name val="Calibri"/>
      <scheme val="minor"/>
    </font>
    <font>
      <b/>
      <sz val="12"/>
      <color rgb="FFFFFFFF"/>
      <name val="Calibri"/>
      <scheme val="minor"/>
    </font>
    <font>
      <b/>
      <sz val="11"/>
      <color theme="1"/>
      <name val="Calibri"/>
      <scheme val="minor"/>
    </font>
    <font>
      <b/>
      <sz val="11"/>
      <color rgb="FF153F8A"/>
      <name val="Calibri"/>
      <scheme val="minor"/>
    </font>
    <font>
      <sz val="11"/>
      <color rgb="FF0000FF"/>
      <name val="Calibri"/>
      <scheme val="minor"/>
    </font>
    <font>
      <b/>
      <sz val="11"/>
      <color rgb="FF0000FF"/>
      <name val="Calibri"/>
      <scheme val="minor"/>
    </font>
    <font>
      <b/>
      <sz val="16"/>
      <color rgb="FF153F8A"/>
      <name val="Calibri"/>
      <scheme val="minor"/>
    </font>
    <font>
      <i/>
      <sz val="10"/>
      <color rgb="FF595959"/>
      <name val="Calibri"/>
      <scheme val="minor"/>
    </font>
    <font>
      <b/>
      <sz val="11"/>
      <color rgb="FF000000"/>
      <name val="Calibri"/>
      <scheme val="minor"/>
    </font>
    <font>
      <b/>
      <sz val="10"/>
      <color rgb="FF595959"/>
      <name val="Calibri"/>
      <scheme val="minor"/>
    </font>
    <font>
      <b/>
      <sz val="26"/>
      <color rgb="FF153F8A"/>
      <name val="Calibri"/>
      <scheme val="minor"/>
    </font>
    <font>
      <i/>
      <sz val="9"/>
      <color rgb="FF595959"/>
      <name val="Calibri"/>
      <scheme val="minor"/>
    </font>
    <font>
      <b/>
      <sz val="10"/>
      <color rgb="FF153F8A"/>
      <name val="Calibri"/>
      <scheme val="minor"/>
    </font>
    <font>
      <b/>
      <sz val="20"/>
      <color rgb="FF153F8A"/>
      <name val="Calibri"/>
      <scheme val="minor"/>
    </font>
    <font>
      <b/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53F8A"/>
        <bgColor indexed="64"/>
      </patternFill>
    </fill>
    <fill>
      <patternFill patternType="solid">
        <fgColor rgb="FFE8EEF8"/>
        <bgColor indexed="64"/>
      </patternFill>
    </fill>
    <fill>
      <patternFill patternType="solid">
        <fgColor rgb="FFF8A5A5"/>
        <bgColor indexed="64"/>
      </patternFill>
    </fill>
    <fill>
      <patternFill patternType="solid">
        <fgColor rgb="FFFFE08A"/>
        <bgColor indexed="64"/>
      </patternFill>
    </fill>
    <fill>
      <patternFill patternType="solid">
        <fgColor rgb="FFC5E0A5"/>
        <bgColor indexed="64"/>
      </patternFill>
    </fill>
    <fill>
      <patternFill patternType="solid">
        <fgColor rgb="FF6FBF8B"/>
        <bgColor indexed="64"/>
      </patternFill>
    </fill>
    <fill>
      <patternFill patternType="solid">
        <fgColor rgb="FFFFC27A"/>
        <bgColor indexed="64"/>
      </patternFill>
    </fill>
    <fill>
      <patternFill patternType="solid">
        <fgColor rgb="FFFFFBE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153F8A"/>
      </bottom>
      <diagonal/>
    </border>
    <border>
      <left/>
      <right/>
      <top style="thin">
        <color rgb="FF153F8A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/>
      <bottom style="thin">
        <color rgb="FFD9D9D9"/>
      </bottom>
      <diagonal/>
    </border>
    <border>
      <left style="medium">
        <color rgb="FFFFFFFF"/>
      </left>
      <right style="medium">
        <color rgb="FFFFFFFF"/>
      </right>
      <top/>
      <bottom style="thin">
        <color rgb="FFD9D9D9"/>
      </bottom>
      <diagonal/>
    </border>
    <border>
      <left/>
      <right style="medium">
        <color rgb="FFFFFFFF"/>
      </right>
      <top style="thin">
        <color rgb="FFD9D9D9"/>
      </top>
      <bottom style="thin">
        <color rgb="FFD9D9D9"/>
      </bottom>
      <diagonal/>
    </border>
    <border>
      <left style="medium">
        <color rgb="FFFFFFFF"/>
      </left>
      <right style="medium">
        <color rgb="FFFFFFFF"/>
      </right>
      <top style="thin">
        <color rgb="FFD9D9D9"/>
      </top>
      <bottom style="thin">
        <color rgb="FFD9D9D9"/>
      </bottom>
      <diagonal/>
    </border>
    <border>
      <left/>
      <right style="medium">
        <color rgb="FFFFFFFF"/>
      </right>
      <top style="thin">
        <color rgb="FFD9D9D9"/>
      </top>
      <bottom/>
      <diagonal/>
    </border>
    <border>
      <left style="medium">
        <color rgb="FFFFFFFF"/>
      </left>
      <right style="medium">
        <color rgb="FFFFFFFF"/>
      </right>
      <top style="thin">
        <color rgb="FFD9D9D9"/>
      </top>
      <bottom/>
      <diagonal/>
    </border>
    <border>
      <left/>
      <right/>
      <top style="medium">
        <color rgb="FF153F8A"/>
      </top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153F8A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 style="thick">
        <color rgb="FF153F8A"/>
      </top>
      <bottom/>
      <diagonal/>
    </border>
    <border>
      <left/>
      <right/>
      <top style="thick">
        <color rgb="FF153F8A"/>
      </top>
      <bottom/>
      <diagonal/>
    </border>
    <border>
      <left/>
      <right/>
      <top/>
      <bottom style="medium">
        <color rgb="FF153F8A"/>
      </bottom>
      <diagonal/>
    </border>
    <border>
      <left/>
      <right/>
      <top style="medium">
        <color rgb="FF153F8A"/>
      </top>
      <bottom style="thin">
        <color rgb="FFD9D9D9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6">
    <xf numFmtId="0" fontId="0" fillId="0" borderId="0" xfId="0"/>
    <xf numFmtId="164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164" fontId="11" fillId="9" borderId="2" xfId="0" applyNumberFormat="1" applyFont="1" applyFill="1" applyBorder="1" applyAlignment="1">
      <alignment horizontal="center" vertical="center"/>
    </xf>
    <xf numFmtId="1" fontId="11" fillId="9" borderId="3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3" fillId="0" borderId="0" xfId="0" applyFont="1"/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9" fillId="3" borderId="19" xfId="0" applyFont="1" applyFill="1" applyBorder="1" applyAlignment="1">
      <alignment vertical="center"/>
    </xf>
    <xf numFmtId="164" fontId="9" fillId="3" borderId="19" xfId="0" applyNumberFormat="1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5" fillId="3" borderId="21" xfId="0" applyFont="1" applyFill="1" applyBorder="1" applyAlignment="1">
      <alignment horizontal="centerContinuous" vertical="center"/>
    </xf>
    <xf numFmtId="0" fontId="15" fillId="3" borderId="24" xfId="0" applyFont="1" applyFill="1" applyBorder="1" applyAlignment="1">
      <alignment horizontal="centerContinuous" vertical="center"/>
    </xf>
    <xf numFmtId="0" fontId="15" fillId="3" borderId="23" xfId="0" applyFont="1" applyFill="1" applyBorder="1" applyAlignment="1">
      <alignment horizontal="centerContinuous" vertical="center"/>
    </xf>
    <xf numFmtId="0" fontId="16" fillId="3" borderId="0" xfId="0" applyFont="1" applyFill="1" applyAlignment="1">
      <alignment horizontal="centerContinuous" vertical="center"/>
    </xf>
    <xf numFmtId="0" fontId="16" fillId="3" borderId="22" xfId="0" applyFont="1" applyFill="1" applyBorder="1" applyAlignment="1">
      <alignment horizontal="centerContinuous" vertical="center"/>
    </xf>
    <xf numFmtId="0" fontId="17" fillId="3" borderId="20" xfId="0" applyFont="1" applyFill="1" applyBorder="1" applyAlignment="1">
      <alignment horizontal="centerContinuous" vertical="center"/>
    </xf>
    <xf numFmtId="0" fontId="17" fillId="3" borderId="0" xfId="0" applyFont="1" applyFill="1" applyAlignment="1">
      <alignment horizontal="centerContinuous" vertical="center"/>
    </xf>
    <xf numFmtId="0" fontId="17" fillId="3" borderId="22" xfId="0" applyFont="1" applyFill="1" applyBorder="1" applyAlignment="1">
      <alignment horizontal="centerContinuous" vertical="center"/>
    </xf>
    <xf numFmtId="1" fontId="16" fillId="3" borderId="20" xfId="0" applyNumberFormat="1" applyFont="1" applyFill="1" applyBorder="1" applyAlignment="1">
      <alignment horizontal="centerContinuous" vertical="center"/>
    </xf>
    <xf numFmtId="164" fontId="16" fillId="3" borderId="20" xfId="0" applyNumberFormat="1" applyFont="1" applyFill="1" applyBorder="1" applyAlignment="1">
      <alignment horizontal="centerContinuous" vertical="center"/>
    </xf>
    <xf numFmtId="0" fontId="18" fillId="3" borderId="1" xfId="0" applyFont="1" applyFill="1" applyBorder="1" applyAlignment="1">
      <alignment horizontal="centerContinuous" vertical="center"/>
    </xf>
    <xf numFmtId="0" fontId="9" fillId="3" borderId="25" xfId="0" applyFont="1" applyFill="1" applyBorder="1" applyAlignment="1">
      <alignment vertical="center"/>
    </xf>
    <xf numFmtId="0" fontId="9" fillId="3" borderId="25" xfId="0" applyFont="1" applyFill="1" applyBorder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6" fontId="3" fillId="0" borderId="26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0" fontId="8" fillId="0" borderId="2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/>
    <xf numFmtId="0" fontId="19" fillId="0" borderId="0" xfId="0" applyFont="1" applyAlignment="1">
      <alignment vertical="center"/>
    </xf>
    <xf numFmtId="0" fontId="3" fillId="0" borderId="2" xfId="0" quotePrefix="1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20" fillId="0" borderId="2" xfId="1" applyFont="1" applyBorder="1" applyAlignment="1">
      <alignment vertical="center" wrapText="1"/>
    </xf>
    <xf numFmtId="0" fontId="20" fillId="0" borderId="3" xfId="1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/>
    </xf>
    <xf numFmtId="0" fontId="12" fillId="0" borderId="0" xfId="0" applyFont="1"/>
  </cellXfs>
  <cellStyles count="2">
    <cellStyle name="Hyperlink" xfId="1" builtinId="8"/>
    <cellStyle name="Normal" xfId="0" builtinId="0"/>
  </cellStyles>
  <dxfs count="35">
    <dxf>
      <font>
        <color rgb="FF1E5B1E"/>
      </font>
      <fill>
        <patternFill patternType="solid">
          <fgColor indexed="64"/>
          <bgColor rgb="FFC5E0A5"/>
        </patternFill>
      </fill>
    </dxf>
    <dxf>
      <font>
        <color rgb="FF5C4A00"/>
      </font>
      <fill>
        <patternFill patternType="solid">
          <fgColor indexed="64"/>
          <bgColor rgb="FFFFE08A"/>
        </patternFill>
      </fill>
    </dxf>
    <dxf>
      <font>
        <color rgb="FF7A3E00"/>
      </font>
      <fill>
        <patternFill patternType="solid">
          <fgColor indexed="64"/>
          <bgColor rgb="FFFFC27A"/>
        </patternFill>
      </fill>
    </dxf>
    <dxf>
      <font>
        <color rgb="FF7A0000"/>
      </font>
      <fill>
        <patternFill patternType="solid">
          <fgColor indexed="64"/>
          <bgColor rgb="FFF8A5A5"/>
        </patternFill>
      </fill>
    </dxf>
    <dxf>
      <font>
        <b/>
        <i val="0"/>
        <color rgb="FFC00000"/>
      </font>
    </dxf>
    <dxf>
      <font>
        <color rgb="FF2E7D32"/>
      </font>
    </dxf>
    <dxf>
      <font>
        <color rgb="FFC00000"/>
      </font>
      <fill>
        <patternFill patternType="solid">
          <fgColor indexed="64"/>
          <bgColor rgb="FFFDE9E9"/>
        </patternFill>
      </fill>
    </dxf>
    <dxf>
      <fill>
        <patternFill patternType="solid">
          <fgColor indexed="64"/>
          <bgColor rgb="FF6FBF8B"/>
        </patternFill>
      </fill>
    </dxf>
    <dxf>
      <fill>
        <patternFill patternType="solid">
          <fgColor indexed="64"/>
          <bgColor rgb="FFC5E0A5"/>
        </patternFill>
      </fill>
    </dxf>
    <dxf>
      <fill>
        <patternFill patternType="solid">
          <fgColor indexed="64"/>
          <bgColor rgb="FFFFE08A"/>
        </patternFill>
      </fill>
    </dxf>
    <dxf>
      <fill>
        <patternFill patternType="solid">
          <fgColor indexed="64"/>
          <bgColor rgb="FFF8A5A5"/>
        </patternFill>
      </fill>
    </dxf>
    <dxf>
      <font>
        <b/>
        <color rgb="FF153F8A"/>
        <name val="Calibri"/>
      </font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z val="11"/>
        <name val="Calibri"/>
      </font>
      <alignment horizontal="center" vertical="center" textRotation="0" wrapText="0" indent="0" justifyLastLine="0" shrinkToFit="0" readingOrder="0"/>
      <border diagonalUp="0" diagonalDown="0">
        <left style="medium">
          <color rgb="FFFFFFFF"/>
        </left>
        <right/>
        <top style="medium">
          <color rgb="FFFFFFFF"/>
        </top>
        <bottom style="medium">
          <color rgb="FFFFFFFF"/>
        </bottom>
        <vertical style="medium">
          <color rgb="FFFFFFFF"/>
        </vertical>
        <horizontal style="medium">
          <color rgb="FFFFFFFF"/>
        </horizontal>
      </border>
    </dxf>
    <dxf>
      <font>
        <b/>
        <color rgb="FF153F8A"/>
        <name val="Calibri"/>
      </font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sz val="11"/>
        <name val="Calibri"/>
      </font>
      <numFmt numFmtId="164" formatCode="0.0"/>
      <alignment horizontal="center" vertical="center" textRotation="0" wrapText="0" indent="0" justifyLastLine="0" shrinkToFit="0" readingOrder="0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 style="medium">
          <color rgb="FFFFFFFF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53F8A"/>
        <name val="Calibri"/>
        <scheme val="minor"/>
      </font>
      <numFmt numFmtId="164" formatCode="0.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 style="medium">
          <color rgb="FFFFFFFF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53F8A"/>
        <name val="Calibri"/>
        <scheme val="minor"/>
      </font>
      <numFmt numFmtId="164" formatCode="0.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 style="medium">
          <color rgb="FFFFFFFF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53F8A"/>
        <name val="Calibri"/>
        <scheme val="minor"/>
      </font>
      <numFmt numFmtId="164" formatCode="0.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 style="medium">
          <color rgb="FFFFFFFF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53F8A"/>
        <name val="Calibri"/>
        <scheme val="minor"/>
      </font>
      <numFmt numFmtId="164" formatCode="0.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 style="medium">
          <color rgb="FFFFFFFF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53F8A"/>
        <name val="Calibri"/>
        <scheme val="minor"/>
      </font>
      <numFmt numFmtId="164" formatCode="0.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 style="medium">
          <color rgb="FFFFFFFF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53F8A"/>
        <name val="Calibri"/>
        <scheme val="minor"/>
      </font>
      <numFmt numFmtId="164" formatCode="0.0"/>
      <fill>
        <patternFill patternType="solid">
          <fgColor indexed="64"/>
          <bgColor rgb="FFE8EEF8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 style="medium">
          <color rgb="FFFFFFFF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53F8A"/>
        <name val="Calibri"/>
        <scheme val="minor"/>
      </font>
      <fill>
        <patternFill patternType="solid">
          <fgColor indexed="64"/>
          <bgColor rgb="FFE8EEF8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minor"/>
      </font>
      <alignment vertical="center"/>
      <border diagonalUp="0" diagonalDown="0">
        <left style="medium">
          <color rgb="FFFFFFFF"/>
        </left>
        <right style="medium">
          <color rgb="FFFFFFFF"/>
        </right>
        <top style="thin">
          <color rgb="FFD9D9D9"/>
        </top>
        <bottom style="thin">
          <color rgb="FFD9D9D9"/>
        </bottom>
        <vertical style="medium">
          <color rgb="FFFFFFFF"/>
        </vertical>
        <horizontal style="thin">
          <color rgb="FFD9D9D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53F8A"/>
        <name val="Calibri"/>
        <scheme val="minor"/>
      </font>
      <fill>
        <patternFill patternType="solid">
          <fgColor indexed="64"/>
          <bgColor rgb="FFE8EEF8"/>
        </patternFill>
      </fill>
      <alignment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minor"/>
      </font>
      <alignment vertical="center"/>
      <border diagonalUp="0" diagonalDown="0">
        <left/>
        <right style="medium">
          <color rgb="FFFFFFFF"/>
        </right>
        <top style="thin">
          <color rgb="FFD9D9D9"/>
        </top>
        <bottom style="thin">
          <color rgb="FFD9D9D9"/>
        </bottom>
        <vertical style="medium">
          <color rgb="FFFFFFFF"/>
        </vertical>
        <horizontal style="thin">
          <color rgb="FFD9D9D9"/>
        </horizontal>
      </border>
    </dxf>
    <dxf>
      <border>
        <top style="medium">
          <color rgb="FF153F8A"/>
        </top>
      </border>
    </dxf>
    <dxf>
      <font>
        <b/>
        <color rgb="FF153F8A"/>
        <name val="Calibri"/>
      </font>
      <fill>
        <patternFill patternType="solid">
          <fgColor indexed="64"/>
          <bgColor rgb="FFE8EEF8"/>
        </patternFill>
      </fill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FF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minor"/>
      </font>
      <fill>
        <patternFill patternType="solid">
          <fgColor indexed="64"/>
          <bgColor rgb="FF153F8A"/>
        </patternFill>
      </fill>
      <alignment vertical="center" wrapText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53F8A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Team Average Proficiency by Skill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53F8A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Dashboard!$B$10</c:f>
              <c:strCache>
                <c:ptCount val="1"/>
                <c:pt idx="0">
                  <c:v>Team Avg</c:v>
                </c:pt>
              </c:strCache>
            </c:strRef>
          </c:tx>
          <c:spPr>
            <a:solidFill>
              <a:srgbClr val="153F8A"/>
            </a:solidFill>
            <a:ln>
              <a:noFill/>
            </a:ln>
            <a:effectLst/>
          </c:spPr>
          <c:invertIfNegative val="0"/>
          <c:dLbls>
            <c:numFmt formatCode="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Dashboard!$A$11:$A$16</c:f>
              <c:strCache>
                <c:ptCount val="6"/>
                <c:pt idx="0">
                  <c:v>Safety Compliance</c:v>
                </c:pt>
                <c:pt idx="1">
                  <c:v>Equipment Operation</c:v>
                </c:pt>
                <c:pt idx="2">
                  <c:v>Quality Inspection</c:v>
                </c:pt>
                <c:pt idx="3">
                  <c:v>Process Documentation</c:v>
                </c:pt>
                <c:pt idx="4">
                  <c:v>Problem Solving</c:v>
                </c:pt>
                <c:pt idx="5">
                  <c:v>Training Others</c:v>
                </c:pt>
              </c:strCache>
            </c:strRef>
          </c:cat>
          <c:val>
            <c:numRef>
              <c:f>Dashboard!$B$11:$B$16</c:f>
              <c:numCache>
                <c:formatCode>0.0</c:formatCode>
                <c:ptCount val="6"/>
                <c:pt idx="0">
                  <c:v>2.125</c:v>
                </c:pt>
                <c:pt idx="1">
                  <c:v>2.125</c:v>
                </c:pt>
                <c:pt idx="2">
                  <c:v>1.5</c:v>
                </c:pt>
                <c:pt idx="3">
                  <c:v>1.625</c:v>
                </c:pt>
                <c:pt idx="4">
                  <c:v>1.25</c:v>
                </c:pt>
                <c:pt idx="5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1D-4A07-847A-FEF78A9DE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27"/>
        <c:axId val="1008570320"/>
        <c:axId val="861053872"/>
      </c:barChart>
      <c:catAx>
        <c:axId val="1008570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1053872"/>
        <c:crosses val="autoZero"/>
        <c:auto val="1"/>
        <c:lblAlgn val="ctr"/>
        <c:lblOffset val="100"/>
        <c:noMultiLvlLbl val="0"/>
      </c:catAx>
      <c:valAx>
        <c:axId val="861053872"/>
        <c:scaling>
          <c:orientation val="minMax"/>
          <c:max val="3"/>
          <c:min val="0"/>
        </c:scaling>
        <c:delete val="0"/>
        <c:axPos val="l"/>
        <c:majorGridlines>
          <c:spPr>
            <a:ln w="9525" cap="flat" cmpd="sng" algn="ctr">
              <a:solidFill>
                <a:srgbClr val="E0E0E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Average score (0–3)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857032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153F8A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Team Members by Proficiency Score, per Skill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153F8A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v>0 - No experience</c:v>
          </c:tx>
          <c:spPr>
            <a:solidFill>
              <a:srgbClr val="F8A5A5"/>
            </a:solidFill>
            <a:ln>
              <a:noFill/>
            </a:ln>
            <a:effectLst/>
          </c:spPr>
          <c:invertIfNegative val="0"/>
          <c:dLbls>
            <c:numFmt formatCode="0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Dashboard!$A$11:$A$16</c:f>
              <c:strCache>
                <c:ptCount val="6"/>
                <c:pt idx="0">
                  <c:v>Safety Compliance</c:v>
                </c:pt>
                <c:pt idx="1">
                  <c:v>Equipment Operation</c:v>
                </c:pt>
                <c:pt idx="2">
                  <c:v>Quality Inspection</c:v>
                </c:pt>
                <c:pt idx="3">
                  <c:v>Process Documentation</c:v>
                </c:pt>
                <c:pt idx="4">
                  <c:v>Problem Solving</c:v>
                </c:pt>
                <c:pt idx="5">
                  <c:v>Training Others</c:v>
                </c:pt>
              </c:strCache>
            </c:strRef>
          </c:cat>
          <c:val>
            <c:numRef>
              <c:f>Dashboard!$C$11:$C$16</c:f>
              <c:numCache>
                <c:formatCode>0;\-0;\–</c:formatCode>
                <c:ptCount val="6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B1-4875-9071-BE6F182D01DD}"/>
            </c:ext>
          </c:extLst>
        </c:ser>
        <c:ser>
          <c:idx val="1"/>
          <c:order val="1"/>
          <c:tx>
            <c:v>1 - Needs supervision</c:v>
          </c:tx>
          <c:spPr>
            <a:solidFill>
              <a:srgbClr val="FFE08A"/>
            </a:solidFill>
            <a:ln>
              <a:noFill/>
            </a:ln>
            <a:effectLst/>
          </c:spPr>
          <c:invertIfNegative val="0"/>
          <c:dLbls>
            <c:numFmt formatCode="0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Dashboard!$A$11:$A$16</c:f>
              <c:strCache>
                <c:ptCount val="6"/>
                <c:pt idx="0">
                  <c:v>Safety Compliance</c:v>
                </c:pt>
                <c:pt idx="1">
                  <c:v>Equipment Operation</c:v>
                </c:pt>
                <c:pt idx="2">
                  <c:v>Quality Inspection</c:v>
                </c:pt>
                <c:pt idx="3">
                  <c:v>Process Documentation</c:v>
                </c:pt>
                <c:pt idx="4">
                  <c:v>Problem Solving</c:v>
                </c:pt>
                <c:pt idx="5">
                  <c:v>Training Others</c:v>
                </c:pt>
              </c:strCache>
            </c:strRef>
          </c:cat>
          <c:val>
            <c:numRef>
              <c:f>Dashboard!$D$11:$D$16</c:f>
              <c:numCache>
                <c:formatCode>0;\-0;\–</c:formatCode>
                <c:ptCount val="6"/>
                <c:pt idx="0">
                  <c:v>2</c:v>
                </c:pt>
                <c:pt idx="1">
                  <c:v>1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B1-4875-9071-BE6F182D01DD}"/>
            </c:ext>
          </c:extLst>
        </c:ser>
        <c:ser>
          <c:idx val="2"/>
          <c:order val="2"/>
          <c:tx>
            <c:v>2 - Proficient</c:v>
          </c:tx>
          <c:spPr>
            <a:solidFill>
              <a:srgbClr val="C5E0A5"/>
            </a:solidFill>
            <a:ln>
              <a:noFill/>
            </a:ln>
            <a:effectLst/>
          </c:spPr>
          <c:invertIfNegative val="0"/>
          <c:dLbls>
            <c:numFmt formatCode="0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Dashboard!$A$11:$A$16</c:f>
              <c:strCache>
                <c:ptCount val="6"/>
                <c:pt idx="0">
                  <c:v>Safety Compliance</c:v>
                </c:pt>
                <c:pt idx="1">
                  <c:v>Equipment Operation</c:v>
                </c:pt>
                <c:pt idx="2">
                  <c:v>Quality Inspection</c:v>
                </c:pt>
                <c:pt idx="3">
                  <c:v>Process Documentation</c:v>
                </c:pt>
                <c:pt idx="4">
                  <c:v>Problem Solving</c:v>
                </c:pt>
                <c:pt idx="5">
                  <c:v>Training Others</c:v>
                </c:pt>
              </c:strCache>
            </c:strRef>
          </c:cat>
          <c:val>
            <c:numRef>
              <c:f>Dashboard!$E$11:$E$16</c:f>
              <c:numCache>
                <c:formatCode>0;\-0;\–</c:formatCode>
                <c:ptCount val="6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B1-4875-9071-BE6F182D01DD}"/>
            </c:ext>
          </c:extLst>
        </c:ser>
        <c:ser>
          <c:idx val="3"/>
          <c:order val="3"/>
          <c:tx>
            <c:v>3 - Expert</c:v>
          </c:tx>
          <c:spPr>
            <a:solidFill>
              <a:srgbClr val="6FBF8B"/>
            </a:solidFill>
            <a:ln>
              <a:noFill/>
            </a:ln>
            <a:effectLst/>
          </c:spPr>
          <c:invertIfNegative val="0"/>
          <c:dLbls>
            <c:numFmt formatCode="0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Dashboard!$A$11:$A$16</c:f>
              <c:strCache>
                <c:ptCount val="6"/>
                <c:pt idx="0">
                  <c:v>Safety Compliance</c:v>
                </c:pt>
                <c:pt idx="1">
                  <c:v>Equipment Operation</c:v>
                </c:pt>
                <c:pt idx="2">
                  <c:v>Quality Inspection</c:v>
                </c:pt>
                <c:pt idx="3">
                  <c:v>Process Documentation</c:v>
                </c:pt>
                <c:pt idx="4">
                  <c:v>Problem Solving</c:v>
                </c:pt>
                <c:pt idx="5">
                  <c:v>Training Others</c:v>
                </c:pt>
              </c:strCache>
            </c:strRef>
          </c:cat>
          <c:val>
            <c:numRef>
              <c:f>Dashboard!$F$11:$F$16</c:f>
              <c:numCache>
                <c:formatCode>0;\-0;\–</c:formatCode>
                <c:ptCount val="6"/>
                <c:pt idx="0">
                  <c:v>3</c:v>
                </c:pt>
                <c:pt idx="1">
                  <c:v>4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B1-4875-9071-BE6F182D0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008569392"/>
        <c:axId val="861077872"/>
      </c:barChart>
      <c:catAx>
        <c:axId val="10085693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1077872"/>
        <c:crosses val="autoZero"/>
        <c:auto val="1"/>
        <c:lblAlgn val="ctr"/>
        <c:lblOffset val="100"/>
        <c:noMultiLvlLbl val="0"/>
      </c:catAx>
      <c:valAx>
        <c:axId val="86107787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rgbClr val="E0E0E0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8569392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tmp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6363514</xdr:colOff>
      <xdr:row>0</xdr:row>
      <xdr:rowOff>25400</xdr:rowOff>
    </xdr:from>
    <xdr:to>
      <xdr:col>1</xdr:col>
      <xdr:colOff>7569198</xdr:colOff>
      <xdr:row>1</xdr:row>
      <xdr:rowOff>171450</xdr:rowOff>
    </xdr:to>
    <xdr:pic>
      <xdr:nvPicPr>
        <xdr:cNvPr id="3" name="Logo" descr="Six Sigma Kaizen logo">
          <a:extLst>
            <a:ext uri="{FF2B5EF4-FFF2-40B4-BE49-F238E27FC236}">
              <a16:creationId xmlns:a16="http://schemas.microsoft.com/office/drawing/2014/main" id="{61AAE46E-9310-2283-E3DE-F4CF97777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44689" y="25400"/>
          <a:ext cx="1205684" cy="660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5087164</xdr:colOff>
      <xdr:row>0</xdr:row>
      <xdr:rowOff>25400</xdr:rowOff>
    </xdr:from>
    <xdr:to>
      <xdr:col>3</xdr:col>
      <xdr:colOff>835023</xdr:colOff>
      <xdr:row>1</xdr:row>
      <xdr:rowOff>171450</xdr:rowOff>
    </xdr:to>
    <xdr:pic>
      <xdr:nvPicPr>
        <xdr:cNvPr id="2" name="Logo" descr="Six Sigma Kaizen logo">
          <a:extLst>
            <a:ext uri="{FF2B5EF4-FFF2-40B4-BE49-F238E27FC236}">
              <a16:creationId xmlns:a16="http://schemas.microsoft.com/office/drawing/2014/main" id="{6A33C8B9-E77E-B3B9-09F6-5733AF311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814" y="25400"/>
          <a:ext cx="1205684" cy="660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334189</xdr:colOff>
      <xdr:row>0</xdr:row>
      <xdr:rowOff>25400</xdr:rowOff>
    </xdr:from>
    <xdr:to>
      <xdr:col>9</xdr:col>
      <xdr:colOff>1539873</xdr:colOff>
      <xdr:row>1</xdr:row>
      <xdr:rowOff>171450</xdr:rowOff>
    </xdr:to>
    <xdr:pic>
      <xdr:nvPicPr>
        <xdr:cNvPr id="2" name="Logo" descr="Six Sigma Kaizen logo">
          <a:extLst>
            <a:ext uri="{FF2B5EF4-FFF2-40B4-BE49-F238E27FC236}">
              <a16:creationId xmlns:a16="http://schemas.microsoft.com/office/drawing/2014/main" id="{E9F327A9-50DC-D5FC-CEE6-AB06AF9E6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1239" y="25400"/>
          <a:ext cx="1205684" cy="660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4</xdr:col>
      <xdr:colOff>0</xdr:colOff>
      <xdr:row>35</xdr:row>
      <xdr:rowOff>0</xdr:rowOff>
    </xdr:to>
    <xdr:graphicFrame macro="">
      <xdr:nvGraphicFramePr>
        <xdr:cNvPr id="3" name="AvgBySkill">
          <a:extLst>
            <a:ext uri="{FF2B5EF4-FFF2-40B4-BE49-F238E27FC236}">
              <a16:creationId xmlns:a16="http://schemas.microsoft.com/office/drawing/2014/main" id="{0AD0C613-28C8-C2D2-FD36-A2BAAD4D6F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18</xdr:row>
      <xdr:rowOff>0</xdr:rowOff>
    </xdr:from>
    <xdr:to>
      <xdr:col>9</xdr:col>
      <xdr:colOff>0</xdr:colOff>
      <xdr:row>35</xdr:row>
      <xdr:rowOff>0</xdr:rowOff>
    </xdr:to>
    <xdr:graphicFrame macro="">
      <xdr:nvGraphicFramePr>
        <xdr:cNvPr id="4" name="MixBySkill">
          <a:extLst>
            <a:ext uri="{FF2B5EF4-FFF2-40B4-BE49-F238E27FC236}">
              <a16:creationId xmlns:a16="http://schemas.microsoft.com/office/drawing/2014/main" id="{C98AA816-D976-4B72-9BB8-D80CB3860C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648514</xdr:colOff>
      <xdr:row>0</xdr:row>
      <xdr:rowOff>25400</xdr:rowOff>
    </xdr:from>
    <xdr:to>
      <xdr:col>8</xdr:col>
      <xdr:colOff>1854198</xdr:colOff>
      <xdr:row>1</xdr:row>
      <xdr:rowOff>171450</xdr:rowOff>
    </xdr:to>
    <xdr:pic>
      <xdr:nvPicPr>
        <xdr:cNvPr id="2" name="Logo" descr="Six Sigma Kaizen logo">
          <a:extLst>
            <a:ext uri="{FF2B5EF4-FFF2-40B4-BE49-F238E27FC236}">
              <a16:creationId xmlns:a16="http://schemas.microsoft.com/office/drawing/2014/main" id="{7E3D2D53-B52B-E707-F988-71A784173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78264" y="25400"/>
          <a:ext cx="1205684" cy="6604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75631A-5399-43C5-8018-989A9311279D}" name="SkillsMatrix" displayName="SkillsMatrix" ref="A3:J12" totalsRowCount="1" headerRowDxfId="34" dataDxfId="33" totalsRowDxfId="32" totalsRowBorderDxfId="31">
  <autoFilter ref="A3:J11" xr:uid="{5975631A-5399-43C5-8018-989A9311279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8D6CDBE9-ADF1-4499-8C13-22211AD00EDA}" name="Team Member" totalsRowLabel="Team Average" dataDxfId="30" totalsRowDxfId="29"/>
    <tableColumn id="2" xr3:uid="{F087804D-877B-43C6-A625-E8A819F9B058}" name="Role" dataDxfId="28" totalsRowDxfId="27"/>
    <tableColumn id="3" xr3:uid="{9EFF584A-4F87-493B-A951-6C1CDA61CBAF}" name="Safety Compliance" totalsRowFunction="average" dataDxfId="26" totalsRowDxfId="25"/>
    <tableColumn id="4" xr3:uid="{53AEB739-C6B7-4803-A36D-CA6E3C9F08D2}" name="Equipment Operation" totalsRowFunction="average" dataDxfId="24" totalsRowDxfId="23"/>
    <tableColumn id="5" xr3:uid="{67E6DF58-1624-4811-8973-B54ADC9B9780}" name="Quality Inspection" totalsRowFunction="average" dataDxfId="22" totalsRowDxfId="21"/>
    <tableColumn id="6" xr3:uid="{CA6DC207-EE3B-46F9-844F-CFC4FB5FAA90}" name="Process Documentation" totalsRowFunction="average" dataDxfId="20" totalsRowDxfId="19"/>
    <tableColumn id="7" xr3:uid="{3E896444-9A6F-41B2-BBE4-0A8C0BE444FB}" name="Problem Solving" totalsRowFunction="average" dataDxfId="18" totalsRowDxfId="17"/>
    <tableColumn id="8" xr3:uid="{A2C455F2-8208-4250-AE70-20823CABA3DC}" name="Training Others" totalsRowFunction="average" dataDxfId="16" totalsRowDxfId="15"/>
    <tableColumn id="9" xr3:uid="{CDE16007-E809-4AEE-982F-C8B6CE2294AE}" name="Average" totalsRowFunction="average" dataDxfId="14" totalsRowDxfId="13">
      <calculatedColumnFormula>AVERAGE(SkillsMatrix[[#This Row],[Safety Compliance]:[Training Others]])</calculatedColumnFormula>
    </tableColumn>
    <tableColumn id="10" xr3:uid="{9FE4AB21-5FE4-4F34-8D44-EAB69079419B}" name="Development Priority" dataDxfId="12" totalsRowDxfId="11">
      <calculatedColumnFormula>IF(OR(SkillsMatrix[[#This Row],[Average]]&lt;Thresh_MinAvg,COUNTIF(SkillsMatrix[[#This Row],[Safety Compliance]:[Training Others]],0)&gt;0),"Needs Training","On Track")</calculatedColumnFormula>
    </tableColumn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39C59F3-84E2-432C-B738-5FD759210BF7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6b3bf09d-2c15-44d3-a40e-b4579cc5b85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F7F7F"/>
    <pageSetUpPr fitToPage="1"/>
  </sheetPr>
  <dimension ref="A1:B33"/>
  <sheetViews>
    <sheetView showGridLines="0" tabSelected="1" workbookViewId="0"/>
  </sheetViews>
  <sheetFormatPr defaultRowHeight="15" x14ac:dyDescent="0.25"/>
  <cols>
    <col min="1" max="1" width="26.7109375" customWidth="1"/>
    <col min="2" max="2" width="114.28515625" customWidth="1"/>
  </cols>
  <sheetData>
    <row r="1" spans="1:2" ht="41.1" customHeight="1" x14ac:dyDescent="0.25">
      <c r="A1" s="72" t="s">
        <v>11</v>
      </c>
      <c r="B1" s="3"/>
    </row>
    <row r="2" spans="1:2" x14ac:dyDescent="0.25">
      <c r="A2" s="5" t="s">
        <v>81</v>
      </c>
      <c r="B2" s="3"/>
    </row>
    <row r="3" spans="1:2" x14ac:dyDescent="0.25">
      <c r="A3" s="3"/>
      <c r="B3" s="3"/>
    </row>
    <row r="4" spans="1:2" ht="21.95" customHeight="1" x14ac:dyDescent="0.25">
      <c r="A4" s="6" t="s">
        <v>82</v>
      </c>
      <c r="B4" s="6"/>
    </row>
    <row r="5" spans="1:2" ht="44.1" customHeight="1" x14ac:dyDescent="0.25">
      <c r="A5" s="80" t="s">
        <v>83</v>
      </c>
      <c r="B5" s="81"/>
    </row>
    <row r="6" spans="1:2" x14ac:dyDescent="0.25">
      <c r="A6" s="3"/>
      <c r="B6" s="3"/>
    </row>
    <row r="7" spans="1:2" ht="21.95" customHeight="1" x14ac:dyDescent="0.25">
      <c r="A7" s="6" t="s">
        <v>84</v>
      </c>
      <c r="B7" s="6"/>
    </row>
    <row r="8" spans="1:2" x14ac:dyDescent="0.25">
      <c r="A8" s="7" t="s">
        <v>85</v>
      </c>
      <c r="B8" s="7" t="s">
        <v>86</v>
      </c>
    </row>
    <row r="9" spans="1:2" ht="26.1" customHeight="1" x14ac:dyDescent="0.25">
      <c r="A9" s="78" t="s">
        <v>87</v>
      </c>
      <c r="B9" s="21" t="s">
        <v>88</v>
      </c>
    </row>
    <row r="10" spans="1:2" ht="26.1" customHeight="1" x14ac:dyDescent="0.25">
      <c r="A10" s="79" t="s">
        <v>89</v>
      </c>
      <c r="B10" s="22" t="s">
        <v>90</v>
      </c>
    </row>
    <row r="11" spans="1:2" ht="26.1" customHeight="1" x14ac:dyDescent="0.25">
      <c r="A11" s="79" t="s">
        <v>91</v>
      </c>
      <c r="B11" s="22" t="s">
        <v>92</v>
      </c>
    </row>
    <row r="12" spans="1:2" ht="26.1" customHeight="1" x14ac:dyDescent="0.25">
      <c r="A12" s="77" t="s">
        <v>93</v>
      </c>
      <c r="B12" s="22" t="s">
        <v>94</v>
      </c>
    </row>
    <row r="13" spans="1:2" x14ac:dyDescent="0.25">
      <c r="A13" s="3"/>
      <c r="B13" s="3"/>
    </row>
    <row r="14" spans="1:2" ht="21.95" customHeight="1" x14ac:dyDescent="0.25">
      <c r="A14" s="6" t="s">
        <v>95</v>
      </c>
      <c r="B14" s="6"/>
    </row>
    <row r="15" spans="1:2" x14ac:dyDescent="0.25">
      <c r="A15" s="7" t="s">
        <v>96</v>
      </c>
      <c r="B15" s="7" t="s">
        <v>97</v>
      </c>
    </row>
    <row r="16" spans="1:2" ht="36" customHeight="1" x14ac:dyDescent="0.25">
      <c r="A16" s="74">
        <v>1</v>
      </c>
      <c r="B16" s="21" t="s">
        <v>98</v>
      </c>
    </row>
    <row r="17" spans="1:2" ht="36" customHeight="1" x14ac:dyDescent="0.25">
      <c r="A17" s="75">
        <v>2</v>
      </c>
      <c r="B17" s="22" t="s">
        <v>99</v>
      </c>
    </row>
    <row r="18" spans="1:2" ht="36" customHeight="1" x14ac:dyDescent="0.25">
      <c r="A18" s="75">
        <v>3</v>
      </c>
      <c r="B18" s="22" t="s">
        <v>100</v>
      </c>
    </row>
    <row r="19" spans="1:2" ht="36" customHeight="1" x14ac:dyDescent="0.25">
      <c r="A19" s="75">
        <v>4</v>
      </c>
      <c r="B19" s="22" t="s">
        <v>101</v>
      </c>
    </row>
    <row r="20" spans="1:2" ht="36" customHeight="1" x14ac:dyDescent="0.25">
      <c r="A20" s="75">
        <v>5</v>
      </c>
      <c r="B20" s="22" t="s">
        <v>102</v>
      </c>
    </row>
    <row r="21" spans="1:2" ht="36" customHeight="1" x14ac:dyDescent="0.25">
      <c r="A21" s="75">
        <v>6</v>
      </c>
      <c r="B21" s="22" t="s">
        <v>103</v>
      </c>
    </row>
    <row r="22" spans="1:2" ht="36" customHeight="1" x14ac:dyDescent="0.25">
      <c r="A22" s="75">
        <v>7</v>
      </c>
      <c r="B22" s="22" t="s">
        <v>104</v>
      </c>
    </row>
    <row r="23" spans="1:2" x14ac:dyDescent="0.25">
      <c r="A23" s="3"/>
      <c r="B23" s="3"/>
    </row>
    <row r="24" spans="1:2" ht="21.95" customHeight="1" x14ac:dyDescent="0.25">
      <c r="A24" s="6" t="s">
        <v>105</v>
      </c>
      <c r="B24" s="6"/>
    </row>
    <row r="25" spans="1:2" x14ac:dyDescent="0.25">
      <c r="A25" s="7" t="s">
        <v>106</v>
      </c>
      <c r="B25" s="7" t="s">
        <v>107</v>
      </c>
    </row>
    <row r="26" spans="1:2" ht="27.95" customHeight="1" x14ac:dyDescent="0.25">
      <c r="A26" s="76" t="s">
        <v>23</v>
      </c>
      <c r="B26" s="73" t="s">
        <v>114</v>
      </c>
    </row>
    <row r="27" spans="1:2" ht="27.95" customHeight="1" x14ac:dyDescent="0.25">
      <c r="A27" s="77" t="s">
        <v>75</v>
      </c>
      <c r="B27" s="22" t="s">
        <v>108</v>
      </c>
    </row>
    <row r="28" spans="1:2" ht="27.95" customHeight="1" x14ac:dyDescent="0.25">
      <c r="A28" s="77" t="s">
        <v>77</v>
      </c>
      <c r="B28" s="22" t="s">
        <v>109</v>
      </c>
    </row>
    <row r="29" spans="1:2" ht="27.95" customHeight="1" x14ac:dyDescent="0.25">
      <c r="A29" s="77" t="s">
        <v>70</v>
      </c>
      <c r="B29" s="22" t="s">
        <v>110</v>
      </c>
    </row>
    <row r="30" spans="1:2" x14ac:dyDescent="0.25">
      <c r="A30" s="3"/>
      <c r="B30" s="3"/>
    </row>
    <row r="31" spans="1:2" ht="21.95" customHeight="1" x14ac:dyDescent="0.25">
      <c r="A31" s="6" t="s">
        <v>111</v>
      </c>
      <c r="B31" s="6"/>
    </row>
    <row r="32" spans="1:2" ht="33.950000000000003" customHeight="1" x14ac:dyDescent="0.25">
      <c r="A32" s="82" t="s">
        <v>112</v>
      </c>
      <c r="B32" s="81"/>
    </row>
    <row r="33" spans="1:2" ht="21.95" customHeight="1" x14ac:dyDescent="0.25">
      <c r="A33" s="83" t="s">
        <v>113</v>
      </c>
      <c r="B33" s="81"/>
    </row>
  </sheetData>
  <mergeCells count="3">
    <mergeCell ref="A5:B5"/>
    <mergeCell ref="A32:B32"/>
    <mergeCell ref="A33:B33"/>
  </mergeCells>
  <hyperlinks>
    <hyperlink ref="A9" location="'Skills Matrix'!A1" tooltip="Go to Skills Matrix" display="Skills Matrix" xr:uid="{4DF5B3F0-E447-474B-81A2-1F64FD6A00F9}"/>
    <hyperlink ref="A10" location="'Dashboard'!A1" tooltip="Go to Dashboard" display="Dashboard" xr:uid="{54447DDC-BCF9-4F06-A67E-F56C265E52D8}"/>
    <hyperlink ref="A11" location="'Legend'!A1" tooltip="Go to Legend" display="Legend" xr:uid="{4DA0E59B-7E60-4EF2-B837-FDB2144A5A35}"/>
  </hyperlinks>
  <pageMargins left="0.75" right="0.75" top="1" bottom="1" header="0.5" footer="0.5"/>
  <pageSetup paperSize="0" fitToHeight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F7F7F"/>
  </sheetPr>
  <dimension ref="A1:D25"/>
  <sheetViews>
    <sheetView showGridLines="0" workbookViewId="0">
      <selection sqref="A1:N1"/>
    </sheetView>
  </sheetViews>
  <sheetFormatPr defaultRowHeight="15" x14ac:dyDescent="0.25"/>
  <cols>
    <col min="1" max="1" width="13.28515625" customWidth="1"/>
    <col min="2" max="2" width="36.140625" customWidth="1"/>
    <col min="3" max="3" width="81.85546875" customWidth="1"/>
    <col min="4" max="4" width="13.28515625" customWidth="1"/>
  </cols>
  <sheetData>
    <row r="1" spans="1:4" ht="41.1" customHeight="1" x14ac:dyDescent="0.25">
      <c r="A1" s="4" t="s">
        <v>44</v>
      </c>
      <c r="B1" s="3"/>
      <c r="C1" s="3"/>
      <c r="D1" s="3"/>
    </row>
    <row r="2" spans="1:4" x14ac:dyDescent="0.25">
      <c r="A2" s="5" t="s">
        <v>45</v>
      </c>
      <c r="B2" s="3"/>
      <c r="C2" s="3"/>
      <c r="D2" s="3"/>
    </row>
    <row r="3" spans="1:4" x14ac:dyDescent="0.25">
      <c r="A3" s="3"/>
      <c r="B3" s="3"/>
      <c r="C3" s="3"/>
      <c r="D3" s="3"/>
    </row>
    <row r="4" spans="1:4" ht="21.95" customHeight="1" x14ac:dyDescent="0.25">
      <c r="A4" s="6" t="s">
        <v>46</v>
      </c>
      <c r="B4" s="6"/>
      <c r="C4" s="6"/>
      <c r="D4" s="6"/>
    </row>
    <row r="5" spans="1:4" x14ac:dyDescent="0.25">
      <c r="A5" s="10" t="s">
        <v>0</v>
      </c>
      <c r="B5" s="7" t="s">
        <v>1</v>
      </c>
      <c r="C5" s="7" t="s">
        <v>2</v>
      </c>
      <c r="D5" s="10" t="s">
        <v>13</v>
      </c>
    </row>
    <row r="6" spans="1:4" ht="21" customHeight="1" x14ac:dyDescent="0.25">
      <c r="A6" s="16">
        <v>0</v>
      </c>
      <c r="B6" s="8" t="s">
        <v>3</v>
      </c>
      <c r="C6" s="21" t="s">
        <v>4</v>
      </c>
      <c r="D6" s="12"/>
    </row>
    <row r="7" spans="1:4" ht="21" customHeight="1" x14ac:dyDescent="0.25">
      <c r="A7" s="17">
        <v>1</v>
      </c>
      <c r="B7" s="9" t="s">
        <v>5</v>
      </c>
      <c r="C7" s="22" t="s">
        <v>6</v>
      </c>
      <c r="D7" s="13"/>
    </row>
    <row r="8" spans="1:4" ht="21" customHeight="1" x14ac:dyDescent="0.25">
      <c r="A8" s="17">
        <v>2</v>
      </c>
      <c r="B8" s="9" t="s">
        <v>7</v>
      </c>
      <c r="C8" s="22" t="s">
        <v>8</v>
      </c>
      <c r="D8" s="14"/>
    </row>
    <row r="9" spans="1:4" ht="21" customHeight="1" x14ac:dyDescent="0.25">
      <c r="A9" s="17">
        <v>3</v>
      </c>
      <c r="B9" s="9" t="s">
        <v>9</v>
      </c>
      <c r="C9" s="22" t="s">
        <v>10</v>
      </c>
      <c r="D9" s="15"/>
    </row>
    <row r="10" spans="1:4" x14ac:dyDescent="0.25">
      <c r="A10" s="3"/>
      <c r="B10" s="3"/>
      <c r="C10" s="3"/>
      <c r="D10" s="3"/>
    </row>
    <row r="11" spans="1:4" ht="21.95" customHeight="1" x14ac:dyDescent="0.25">
      <c r="A11" s="6" t="s">
        <v>47</v>
      </c>
      <c r="B11" s="6"/>
      <c r="C11" s="6"/>
      <c r="D11" s="6"/>
    </row>
    <row r="12" spans="1:4" x14ac:dyDescent="0.25">
      <c r="A12" s="10" t="s">
        <v>48</v>
      </c>
      <c r="B12" s="7" t="s">
        <v>49</v>
      </c>
      <c r="C12" s="7" t="s">
        <v>50</v>
      </c>
      <c r="D12" s="7"/>
    </row>
    <row r="13" spans="1:4" ht="33.950000000000003" customHeight="1" x14ac:dyDescent="0.25">
      <c r="A13" s="19">
        <v>1.5</v>
      </c>
      <c r="B13" s="8" t="s">
        <v>51</v>
      </c>
      <c r="C13" s="21" t="s">
        <v>52</v>
      </c>
      <c r="D13" s="8"/>
    </row>
    <row r="14" spans="1:4" ht="21" customHeight="1" x14ac:dyDescent="0.25">
      <c r="A14" s="20">
        <v>2</v>
      </c>
      <c r="B14" s="9" t="s">
        <v>53</v>
      </c>
      <c r="C14" s="22" t="s">
        <v>54</v>
      </c>
      <c r="D14" s="9"/>
    </row>
    <row r="15" spans="1:4" ht="21" customHeight="1" x14ac:dyDescent="0.25">
      <c r="A15" s="20">
        <v>3</v>
      </c>
      <c r="B15" s="9" t="s">
        <v>55</v>
      </c>
      <c r="C15" s="22" t="s">
        <v>56</v>
      </c>
      <c r="D15" s="9"/>
    </row>
    <row r="16" spans="1:4" x14ac:dyDescent="0.25">
      <c r="A16" s="3"/>
      <c r="B16" s="3"/>
      <c r="C16" s="3"/>
      <c r="D16" s="3"/>
    </row>
    <row r="17" spans="1:4" ht="21.95" customHeight="1" x14ac:dyDescent="0.25">
      <c r="A17" s="6" t="s">
        <v>57</v>
      </c>
      <c r="B17" s="6"/>
      <c r="C17" s="6"/>
      <c r="D17" s="6"/>
    </row>
    <row r="18" spans="1:4" x14ac:dyDescent="0.25">
      <c r="A18" s="10" t="s">
        <v>13</v>
      </c>
      <c r="B18" s="7" t="s">
        <v>58</v>
      </c>
      <c r="C18" s="7" t="s">
        <v>59</v>
      </c>
      <c r="D18" s="7"/>
    </row>
    <row r="19" spans="1:4" ht="21" customHeight="1" x14ac:dyDescent="0.25">
      <c r="A19" s="12"/>
      <c r="B19" s="8" t="s">
        <v>60</v>
      </c>
      <c r="C19" s="21" t="s">
        <v>61</v>
      </c>
      <c r="D19" s="8"/>
    </row>
    <row r="20" spans="1:4" ht="21" customHeight="1" x14ac:dyDescent="0.25">
      <c r="A20" s="18"/>
      <c r="B20" s="9" t="s">
        <v>62</v>
      </c>
      <c r="C20" s="22" t="s">
        <v>63</v>
      </c>
      <c r="D20" s="9"/>
    </row>
    <row r="21" spans="1:4" ht="21" customHeight="1" x14ac:dyDescent="0.25">
      <c r="A21" s="13"/>
      <c r="B21" s="9" t="s">
        <v>64</v>
      </c>
      <c r="C21" s="22" t="s">
        <v>65</v>
      </c>
      <c r="D21" s="9"/>
    </row>
    <row r="22" spans="1:4" ht="21" customHeight="1" x14ac:dyDescent="0.25">
      <c r="A22" s="14"/>
      <c r="B22" s="9" t="s">
        <v>66</v>
      </c>
      <c r="C22" s="22" t="s">
        <v>67</v>
      </c>
      <c r="D22" s="9"/>
    </row>
    <row r="23" spans="1:4" x14ac:dyDescent="0.25">
      <c r="A23" s="3"/>
      <c r="B23" s="3"/>
      <c r="C23" s="3"/>
      <c r="D23" s="3"/>
    </row>
    <row r="24" spans="1:4" ht="21.95" customHeight="1" x14ac:dyDescent="0.25">
      <c r="A24" s="6" t="s">
        <v>14</v>
      </c>
      <c r="B24" s="6"/>
      <c r="C24" s="6"/>
      <c r="D24" s="6"/>
    </row>
    <row r="25" spans="1:4" ht="21.95" customHeight="1" x14ac:dyDescent="0.25">
      <c r="A25" s="83" t="str">
        <f>"A team member is flagged Needs Training when their average score is below "&amp;TEXT(Thresh_MinAvg,"0.0")&amp;" or any skill is scored 0 (no experience)."</f>
        <v>A team member is flagged Needs Training when their average score is below 1.5 or any skill is scored 0 (no experience).</v>
      </c>
      <c r="B25" s="81"/>
      <c r="C25" s="81"/>
      <c r="D25" s="81"/>
    </row>
  </sheetData>
  <mergeCells count="1">
    <mergeCell ref="A25:D25"/>
  </mergeCells>
  <dataValidations count="3">
    <dataValidation type="decimal" allowBlank="1" showInputMessage="1" showErrorMessage="1" errorTitle="Invalid value" error="Enter a number between 0 and 3." sqref="A13" xr:uid="{EDABD6DA-FF8D-4492-908B-AE039A8F4FAE}">
      <formula1>0</formula1>
      <formula2>3</formula2>
    </dataValidation>
    <dataValidation type="whole" allowBlank="1" showInputMessage="1" showErrorMessage="1" errorTitle="Invalid value" error="Enter a whole number from 1 to 3." sqref="A14" xr:uid="{6227D187-FD4D-4E4B-AE90-07A7813DC154}">
      <formula1>1</formula1>
      <formula2>3</formula2>
    </dataValidation>
    <dataValidation type="whole" operator="greaterThanOrEqual" allowBlank="1" showInputMessage="1" showErrorMessage="1" errorTitle="Invalid value" error="Enter a whole number of 1 or more." sqref="A15" xr:uid="{6E99A62D-555D-44D2-93F7-B5556DE11964}">
      <formula1>1</formula1>
    </dataValidation>
  </dataValidations>
  <pageMargins left="0.75" right="0.75" top="1" bottom="1" header="0.5" footer="0.5"/>
  <pageSetup paperSize="0" scale="0" orientation="landscape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53F8A"/>
    <pageSetUpPr fitToPage="1"/>
  </sheetPr>
  <dimension ref="A1:J12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N1"/>
    </sheetView>
  </sheetViews>
  <sheetFormatPr defaultRowHeight="15" x14ac:dyDescent="0.25"/>
  <cols>
    <col min="1" max="1" width="22.85546875" customWidth="1"/>
    <col min="2" max="2" width="23.85546875" customWidth="1"/>
    <col min="3" max="8" width="16.7109375" customWidth="1"/>
    <col min="9" max="9" width="13.28515625" customWidth="1"/>
    <col min="10" max="10" width="23.85546875" customWidth="1"/>
  </cols>
  <sheetData>
    <row r="1" spans="1:10" ht="41.1" customHeight="1" x14ac:dyDescent="0.35">
      <c r="A1" s="84" t="s">
        <v>11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5">
      <c r="A2" s="23" t="s">
        <v>68</v>
      </c>
      <c r="B2" s="2"/>
      <c r="C2" s="2"/>
      <c r="D2" s="2"/>
      <c r="E2" s="2"/>
      <c r="F2" s="2"/>
      <c r="G2" s="2"/>
      <c r="H2" s="2"/>
      <c r="I2" s="2"/>
      <c r="J2" s="2"/>
    </row>
    <row r="3" spans="1:10" ht="38.1" customHeight="1" x14ac:dyDescent="0.25">
      <c r="A3" s="25" t="s">
        <v>12</v>
      </c>
      <c r="B3" s="25" t="s">
        <v>15</v>
      </c>
      <c r="C3" s="24" t="s">
        <v>16</v>
      </c>
      <c r="D3" s="24" t="s">
        <v>17</v>
      </c>
      <c r="E3" s="24" t="s">
        <v>18</v>
      </c>
      <c r="F3" s="24" t="s">
        <v>19</v>
      </c>
      <c r="G3" s="24" t="s">
        <v>20</v>
      </c>
      <c r="H3" s="24" t="s">
        <v>21</v>
      </c>
      <c r="I3" s="24" t="s">
        <v>22</v>
      </c>
      <c r="J3" s="24" t="s">
        <v>23</v>
      </c>
    </row>
    <row r="4" spans="1:10" ht="24" customHeight="1" thickBot="1" x14ac:dyDescent="0.3">
      <c r="A4" s="38" t="s">
        <v>24</v>
      </c>
      <c r="B4" s="39" t="s">
        <v>25</v>
      </c>
      <c r="C4" s="36">
        <v>3</v>
      </c>
      <c r="D4" s="27">
        <v>3</v>
      </c>
      <c r="E4" s="27">
        <v>2</v>
      </c>
      <c r="F4" s="27">
        <v>3</v>
      </c>
      <c r="G4" s="27">
        <v>2</v>
      </c>
      <c r="H4" s="27">
        <v>3</v>
      </c>
      <c r="I4" s="28">
        <f>AVERAGE(SkillsMatrix[[#This Row],[Safety Compliance]:[Training Others]])</f>
        <v>2.6666666666666665</v>
      </c>
      <c r="J4" s="29" t="str">
        <f>IF(OR(SkillsMatrix[[#This Row],[Average]]&lt;Thresh_MinAvg,COUNTIF(SkillsMatrix[[#This Row],[Safety Compliance]:[Training Others]],0)&gt;0),"Needs Training","On Track")</f>
        <v>On Track</v>
      </c>
    </row>
    <row r="5" spans="1:10" ht="24" customHeight="1" thickBot="1" x14ac:dyDescent="0.3">
      <c r="A5" s="40" t="s">
        <v>26</v>
      </c>
      <c r="B5" s="41" t="s">
        <v>27</v>
      </c>
      <c r="C5" s="37">
        <v>2</v>
      </c>
      <c r="D5" s="30">
        <v>3</v>
      </c>
      <c r="E5" s="30">
        <v>1</v>
      </c>
      <c r="F5" s="30">
        <v>1</v>
      </c>
      <c r="G5" s="30">
        <v>0</v>
      </c>
      <c r="H5" s="30">
        <v>0</v>
      </c>
      <c r="I5" s="31">
        <f>AVERAGE(SkillsMatrix[[#This Row],[Safety Compliance]:[Training Others]])</f>
        <v>1.1666666666666667</v>
      </c>
      <c r="J5" s="32" t="str">
        <f>IF(OR(SkillsMatrix[[#This Row],[Average]]&lt;Thresh_MinAvg,COUNTIF(SkillsMatrix[[#This Row],[Safety Compliance]:[Training Others]],0)&gt;0),"Needs Training","On Track")</f>
        <v>Needs Training</v>
      </c>
    </row>
    <row r="6" spans="1:10" ht="24" customHeight="1" thickBot="1" x14ac:dyDescent="0.3">
      <c r="A6" s="40" t="s">
        <v>28</v>
      </c>
      <c r="B6" s="41" t="s">
        <v>29</v>
      </c>
      <c r="C6" s="37">
        <v>1</v>
      </c>
      <c r="D6" s="30">
        <v>1</v>
      </c>
      <c r="E6" s="30">
        <v>3</v>
      </c>
      <c r="F6" s="30">
        <v>2</v>
      </c>
      <c r="G6" s="30">
        <v>1</v>
      </c>
      <c r="H6" s="30">
        <v>0</v>
      </c>
      <c r="I6" s="31">
        <f>AVERAGE(SkillsMatrix[[#This Row],[Safety Compliance]:[Training Others]])</f>
        <v>1.3333333333333333</v>
      </c>
      <c r="J6" s="32" t="str">
        <f>IF(OR(SkillsMatrix[[#This Row],[Average]]&lt;Thresh_MinAvg,COUNTIF(SkillsMatrix[[#This Row],[Safety Compliance]:[Training Others]],0)&gt;0),"Needs Training","On Track")</f>
        <v>Needs Training</v>
      </c>
    </row>
    <row r="7" spans="1:10" ht="24" customHeight="1" thickBot="1" x14ac:dyDescent="0.3">
      <c r="A7" s="40" t="s">
        <v>30</v>
      </c>
      <c r="B7" s="41" t="s">
        <v>27</v>
      </c>
      <c r="C7" s="37">
        <v>2</v>
      </c>
      <c r="D7" s="30">
        <v>2</v>
      </c>
      <c r="E7" s="30">
        <v>1</v>
      </c>
      <c r="F7" s="30">
        <v>1</v>
      </c>
      <c r="G7" s="30">
        <v>1</v>
      </c>
      <c r="H7" s="30">
        <v>0</v>
      </c>
      <c r="I7" s="31">
        <f>AVERAGE(SkillsMatrix[[#This Row],[Safety Compliance]:[Training Others]])</f>
        <v>1.1666666666666667</v>
      </c>
      <c r="J7" s="32" t="str">
        <f>IF(OR(SkillsMatrix[[#This Row],[Average]]&lt;Thresh_MinAvg,COUNTIF(SkillsMatrix[[#This Row],[Safety Compliance]:[Training Others]],0)&gt;0),"Needs Training","On Track")</f>
        <v>Needs Training</v>
      </c>
    </row>
    <row r="8" spans="1:10" ht="24" customHeight="1" thickBot="1" x14ac:dyDescent="0.3">
      <c r="A8" s="40" t="s">
        <v>31</v>
      </c>
      <c r="B8" s="41" t="s">
        <v>32</v>
      </c>
      <c r="C8" s="37">
        <v>3</v>
      </c>
      <c r="D8" s="30">
        <v>2</v>
      </c>
      <c r="E8" s="30">
        <v>2</v>
      </c>
      <c r="F8" s="30">
        <v>3</v>
      </c>
      <c r="G8" s="30">
        <v>3</v>
      </c>
      <c r="H8" s="30">
        <v>2</v>
      </c>
      <c r="I8" s="31">
        <f>AVERAGE(SkillsMatrix[[#This Row],[Safety Compliance]:[Training Others]])</f>
        <v>2.5</v>
      </c>
      <c r="J8" s="32" t="str">
        <f>IF(OR(SkillsMatrix[[#This Row],[Average]]&lt;Thresh_MinAvg,COUNTIF(SkillsMatrix[[#This Row],[Safety Compliance]:[Training Others]],0)&gt;0),"Needs Training","On Track")</f>
        <v>On Track</v>
      </c>
    </row>
    <row r="9" spans="1:10" ht="24" customHeight="1" thickBot="1" x14ac:dyDescent="0.3">
      <c r="A9" s="40" t="s">
        <v>33</v>
      </c>
      <c r="B9" s="41" t="s">
        <v>34</v>
      </c>
      <c r="C9" s="37">
        <v>1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1">
        <f>AVERAGE(SkillsMatrix[[#This Row],[Safety Compliance]:[Training Others]])</f>
        <v>0.16666666666666666</v>
      </c>
      <c r="J9" s="32" t="str">
        <f>IF(OR(SkillsMatrix[[#This Row],[Average]]&lt;Thresh_MinAvg,COUNTIF(SkillsMatrix[[#This Row],[Safety Compliance]:[Training Others]],0)&gt;0),"Needs Training","On Track")</f>
        <v>Needs Training</v>
      </c>
    </row>
    <row r="10" spans="1:10" ht="24" customHeight="1" thickBot="1" x14ac:dyDescent="0.3">
      <c r="A10" s="40" t="s">
        <v>35</v>
      </c>
      <c r="B10" s="41" t="s">
        <v>25</v>
      </c>
      <c r="C10" s="37">
        <v>2</v>
      </c>
      <c r="D10" s="30">
        <v>3</v>
      </c>
      <c r="E10" s="30">
        <v>2</v>
      </c>
      <c r="F10" s="30">
        <v>2</v>
      </c>
      <c r="G10" s="30">
        <v>2</v>
      </c>
      <c r="H10" s="30">
        <v>1</v>
      </c>
      <c r="I10" s="31">
        <f>AVERAGE(SkillsMatrix[[#This Row],[Safety Compliance]:[Training Others]])</f>
        <v>2</v>
      </c>
      <c r="J10" s="32" t="str">
        <f>IF(OR(SkillsMatrix[[#This Row],[Average]]&lt;Thresh_MinAvg,COUNTIF(SkillsMatrix[[#This Row],[Safety Compliance]:[Training Others]],0)&gt;0),"Needs Training","On Track")</f>
        <v>On Track</v>
      </c>
    </row>
    <row r="11" spans="1:10" ht="24" customHeight="1" thickBot="1" x14ac:dyDescent="0.3">
      <c r="A11" s="42" t="s">
        <v>36</v>
      </c>
      <c r="B11" s="43" t="s">
        <v>37</v>
      </c>
      <c r="C11" s="44">
        <v>3</v>
      </c>
      <c r="D11" s="33">
        <v>3</v>
      </c>
      <c r="E11" s="33">
        <v>1</v>
      </c>
      <c r="F11" s="33">
        <v>1</v>
      </c>
      <c r="G11" s="33">
        <v>1</v>
      </c>
      <c r="H11" s="33">
        <v>0</v>
      </c>
      <c r="I11" s="34">
        <f>AVERAGE(SkillsMatrix[[#This Row],[Safety Compliance]:[Training Others]])</f>
        <v>1.5</v>
      </c>
      <c r="J11" s="35" t="str">
        <f>IF(OR(SkillsMatrix[[#This Row],[Average]]&lt;Thresh_MinAvg,COUNTIF(SkillsMatrix[[#This Row],[Safety Compliance]:[Training Others]],0)&gt;0),"Needs Training","On Track")</f>
        <v>Needs Training</v>
      </c>
    </row>
    <row r="12" spans="1:10" ht="26.1" customHeight="1" x14ac:dyDescent="0.25">
      <c r="A12" s="45" t="s">
        <v>38</v>
      </c>
      <c r="B12" s="45"/>
      <c r="C12" s="46">
        <f>SUBTOTAL(101,SkillsMatrix[Safety Compliance])</f>
        <v>2.125</v>
      </c>
      <c r="D12" s="46">
        <f>SUBTOTAL(101,SkillsMatrix[Equipment Operation])</f>
        <v>2.125</v>
      </c>
      <c r="E12" s="46">
        <f>SUBTOTAL(101,SkillsMatrix[Quality Inspection])</f>
        <v>1.5</v>
      </c>
      <c r="F12" s="46">
        <f>SUBTOTAL(101,SkillsMatrix[Process Documentation])</f>
        <v>1.625</v>
      </c>
      <c r="G12" s="46">
        <f>SUBTOTAL(101,SkillsMatrix[Problem Solving])</f>
        <v>1.25</v>
      </c>
      <c r="H12" s="46">
        <f>SUBTOTAL(101,SkillsMatrix[Training Others])</f>
        <v>0.75</v>
      </c>
      <c r="I12" s="46">
        <f>SUBTOTAL(101,SkillsMatrix[Average])</f>
        <v>1.5624999999999998</v>
      </c>
      <c r="J12" s="47"/>
    </row>
  </sheetData>
  <mergeCells count="1">
    <mergeCell ref="A1:J1"/>
  </mergeCells>
  <conditionalFormatting sqref="C4:H11">
    <cfRule type="cellIs" dxfId="10" priority="1" operator="equal">
      <formula>0</formula>
    </cfRule>
    <cfRule type="cellIs" dxfId="9" priority="2" operator="equal">
      <formula>1</formula>
    </cfRule>
    <cfRule type="cellIs" dxfId="8" priority="3" operator="equal">
      <formula>2</formula>
    </cfRule>
    <cfRule type="cellIs" dxfId="7" priority="4" operator="equal">
      <formula>3</formula>
    </cfRule>
  </conditionalFormatting>
  <conditionalFormatting sqref="I4:I11">
    <cfRule type="dataBar" priority="7">
      <dataBar>
        <cfvo type="num" val="0"/>
        <cfvo type="num" val="3"/>
        <color rgb="FFB4C7E7"/>
      </dataBar>
      <extLst>
        <ext xmlns:x14="http://schemas.microsoft.com/office/spreadsheetml/2009/9/main" uri="{B025F937-C7B1-47D3-B67F-A62EFF666E3E}">
          <x14:id>{8CF5A4E0-D64E-4C6D-A92C-C863E50930C7}</x14:id>
        </ext>
      </extLst>
    </cfRule>
  </conditionalFormatting>
  <conditionalFormatting sqref="J4:J11">
    <cfRule type="containsText" dxfId="6" priority="5" operator="containsText" text="Needs Training">
      <formula>NOT(ISERROR(SEARCH("Needs Training",J4)))</formula>
    </cfRule>
    <cfRule type="containsText" dxfId="5" priority="6" operator="containsText" text="On Track">
      <formula>NOT(ISERROR(SEARCH("On Track",J4)))</formula>
    </cfRule>
  </conditionalFormatting>
  <dataValidations count="1">
    <dataValidation type="list" allowBlank="1" showInputMessage="1" showErrorMessage="1" errorTitle="Invalid score" error="Choose a whole number from 0 to 3." promptTitle="Proficiency score" prompt="0 = No experience, 1 = Needs supervision, 2 = Proficient, 3 = Expert / can train others" sqref="C4:H11" xr:uid="{764A906A-1D95-44D6-8812-6F64E9555FB0}">
      <formula1>"0,1,2,3"</formula1>
    </dataValidation>
  </dataValidations>
  <pageMargins left="0.75" right="0.75" top="1" bottom="1" header="0.5" footer="0.5"/>
  <pageSetup paperSize="0" fitToHeight="0" orientation="landscape" horizontalDpi="0" verticalDpi="0" copies="0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CF5A4E0-D64E-4C6D-A92C-C863E50930C7}">
            <x14:dataBar minLength="0" maxLength="100" gradient="0" negativeBarColorSameAsPositive="1" axisPosition="none">
              <x14:cfvo type="num">
                <xm:f>0</xm:f>
              </x14:cfvo>
              <x14:cfvo type="num">
                <xm:f>3</xm:f>
              </x14:cfvo>
            </x14:dataBar>
          </x14:cfRule>
          <xm:sqref>I4:I11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1B0EE-CD40-4D01-8E38-3B411529005D}">
  <sheetPr>
    <tabColor rgb="FF2E75B6"/>
    <pageSetUpPr fitToPage="1"/>
  </sheetPr>
  <dimension ref="A1:I60"/>
  <sheetViews>
    <sheetView showGridLines="0" workbookViewId="0">
      <selection sqref="A1:N1"/>
    </sheetView>
  </sheetViews>
  <sheetFormatPr defaultRowHeight="15" x14ac:dyDescent="0.25"/>
  <cols>
    <col min="1" max="1" width="32.42578125" customWidth="1"/>
    <col min="2" max="8" width="15.5703125" customWidth="1"/>
    <col min="9" max="9" width="28.5703125" customWidth="1"/>
  </cols>
  <sheetData>
    <row r="1" spans="1:9" ht="41.1" customHeight="1" x14ac:dyDescent="0.25">
      <c r="A1" s="4" t="s">
        <v>39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48" t="s">
        <v>69</v>
      </c>
      <c r="B2" s="3"/>
      <c r="C2" s="3"/>
      <c r="D2" s="3"/>
      <c r="E2" s="3"/>
      <c r="F2" s="3"/>
      <c r="G2" s="3"/>
      <c r="H2" s="3"/>
      <c r="I2" s="3"/>
    </row>
    <row r="3" spans="1:9" ht="15.75" thickBot="1" x14ac:dyDescent="0.3">
      <c r="A3" s="3"/>
      <c r="B3" s="3"/>
      <c r="C3" s="3"/>
      <c r="D3" s="3"/>
      <c r="E3" s="3"/>
      <c r="F3" s="3"/>
      <c r="G3" s="3"/>
      <c r="H3" s="3"/>
      <c r="I3" s="3"/>
    </row>
    <row r="4" spans="1:9" ht="21.95" customHeight="1" thickTop="1" x14ac:dyDescent="0.25">
      <c r="A4" s="49" t="s">
        <v>40</v>
      </c>
      <c r="B4" s="49" t="s">
        <v>72</v>
      </c>
      <c r="C4" s="50"/>
      <c r="D4" s="49" t="s">
        <v>41</v>
      </c>
      <c r="E4" s="50"/>
      <c r="F4" s="49" t="s">
        <v>70</v>
      </c>
      <c r="G4" s="50"/>
      <c r="H4" s="49" t="s">
        <v>71</v>
      </c>
      <c r="I4" s="51"/>
    </row>
    <row r="5" spans="1:9" ht="42" customHeight="1" x14ac:dyDescent="0.25">
      <c r="A5" s="57">
        <f>ROWS(SkillsMatrix[Team Member])</f>
        <v>8</v>
      </c>
      <c r="B5" s="58">
        <f>AVERAGE(SkillsMatrix[Average])</f>
        <v>1.5624999999999998</v>
      </c>
      <c r="C5" s="52"/>
      <c r="D5" s="57">
        <f>COUNTIF(SkillsMatrix[Development Priority],"Needs Training")</f>
        <v>5</v>
      </c>
      <c r="E5" s="52"/>
      <c r="F5" s="57">
        <f>COUNTIF(I11:I16,"No coverage")+COUNTIF(I11:I16,"Single point of failure")</f>
        <v>0</v>
      </c>
      <c r="G5" s="52"/>
      <c r="H5" s="57">
        <f>COUNTIF(I11:I16,"Below target")</f>
        <v>1</v>
      </c>
      <c r="I5" s="53"/>
    </row>
    <row r="6" spans="1:9" ht="20.100000000000001" customHeight="1" x14ac:dyDescent="0.25">
      <c r="A6" s="54" t="str">
        <f>"across "&amp;COLUMNS(SkillsMatrix[[Safety Compliance]:[Training Others]])&amp;" skills"</f>
        <v>across 6 skills</v>
      </c>
      <c r="B6" s="54" t="str">
        <f>"flag threshold: below "&amp;TEXT(Thresh_MinAvg,"0.0")</f>
        <v>flag threshold: below 1.5</v>
      </c>
      <c r="C6" s="55"/>
      <c r="D6" s="54" t="str">
        <f>TEXT(D5/A5,"0%")&amp;" of the team"</f>
        <v>63% of the team</v>
      </c>
      <c r="E6" s="55"/>
      <c r="F6" s="54" t="s">
        <v>80</v>
      </c>
      <c r="G6" s="55"/>
      <c r="H6" s="54" t="str">
        <f>"target: "&amp;Thresh_TargetCover&amp;" proficient per skill"</f>
        <v>target: 3 proficient per skill</v>
      </c>
      <c r="I6" s="56"/>
    </row>
    <row r="7" spans="1:9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ht="21.95" customHeight="1" x14ac:dyDescent="0.25">
      <c r="A8" s="6" t="s">
        <v>42</v>
      </c>
      <c r="B8" s="6"/>
      <c r="C8" s="6"/>
      <c r="D8" s="6"/>
      <c r="E8" s="6"/>
      <c r="F8" s="6"/>
      <c r="G8" s="6"/>
      <c r="H8" s="6"/>
      <c r="I8" s="6"/>
    </row>
    <row r="9" spans="1:9" x14ac:dyDescent="0.25">
      <c r="A9" s="3"/>
      <c r="B9" s="3"/>
      <c r="C9" s="59" t="s">
        <v>73</v>
      </c>
      <c r="D9" s="59"/>
      <c r="E9" s="59"/>
      <c r="F9" s="59"/>
      <c r="G9" s="3"/>
      <c r="H9" s="3"/>
      <c r="I9" s="3"/>
    </row>
    <row r="10" spans="1:9" ht="24" customHeight="1" thickBot="1" x14ac:dyDescent="0.3">
      <c r="A10" s="7" t="s">
        <v>43</v>
      </c>
      <c r="B10" s="10" t="s">
        <v>74</v>
      </c>
      <c r="C10" s="62">
        <v>0</v>
      </c>
      <c r="D10" s="62">
        <v>1</v>
      </c>
      <c r="E10" s="62">
        <v>2</v>
      </c>
      <c r="F10" s="62">
        <v>3</v>
      </c>
      <c r="G10" s="10" t="s">
        <v>75</v>
      </c>
      <c r="H10" s="10" t="s">
        <v>76</v>
      </c>
      <c r="I10" s="10" t="s">
        <v>77</v>
      </c>
    </row>
    <row r="11" spans="1:9" ht="24" customHeight="1" x14ac:dyDescent="0.25">
      <c r="A11" s="68" t="str" cm="1">
        <f t="array" ref="A11">IFERROR(INDEX(SkillsMatrix[[#Headers],[Safety Compliance]:[Training Others]],1,ROWS(A$11:A11)),"")</f>
        <v>Safety Compliance</v>
      </c>
      <c r="B11" s="64">
        <f>IF($A11="","",AVERAGE(INDEX(SkillsMatrix[[Safety Compliance]:[Training Others]],0,ROWS(B$11:B11))))</f>
        <v>2.125</v>
      </c>
      <c r="C11" s="66">
        <f>IF($A11="","",COUNTIF(INDEX(SkillsMatrix[[Safety Compliance]:[Training Others]],0,ROWS(C$11:C11)),C$10))</f>
        <v>0</v>
      </c>
      <c r="D11" s="66">
        <f>IF($A11="","",COUNTIF(INDEX(SkillsMatrix[[Safety Compliance]:[Training Others]],0,ROWS(D$11:D11)),D$10))</f>
        <v>2</v>
      </c>
      <c r="E11" s="66">
        <f>IF($A11="","",COUNTIF(INDEX(SkillsMatrix[[Safety Compliance]:[Training Others]],0,ROWS(E$11:E11)),E$10))</f>
        <v>3</v>
      </c>
      <c r="F11" s="66">
        <f>IF($A11="","",COUNTIF(INDEX(SkillsMatrix[[Safety Compliance]:[Training Others]],0,ROWS(F$11:F11)),F$10))</f>
        <v>3</v>
      </c>
      <c r="G11" s="66">
        <f>IF($A11="","",COUNTIF(INDEX(SkillsMatrix[[Safety Compliance]:[Training Others]],0,ROWS(G$11:G11)),"&gt;="&amp;Thresh_Proficient))</f>
        <v>6</v>
      </c>
      <c r="H11" s="66">
        <f t="shared" ref="H11:H16" si="0">IF($A11="","",MAX(0,Thresh_TargetCover-G11))</f>
        <v>0</v>
      </c>
      <c r="I11" s="63" t="str">
        <f t="shared" ref="I11:I16" si="1">IF($A11="","",IF(G11=0,"No coverage",IF(G11=1,"Single point of failure",IF(G11&lt;Thresh_TargetCover,"Below target","Covered"))))</f>
        <v>Covered</v>
      </c>
    </row>
    <row r="12" spans="1:9" ht="24" customHeight="1" x14ac:dyDescent="0.25">
      <c r="A12" s="69" t="str" cm="1">
        <f t="array" ref="A12">IFERROR(INDEX(SkillsMatrix[[#Headers],[Safety Compliance]:[Training Others]],1,ROWS(A$11:A12)),"")</f>
        <v>Equipment Operation</v>
      </c>
      <c r="B12" s="65">
        <f>IF($A12="","",AVERAGE(INDEX(SkillsMatrix[[Safety Compliance]:[Training Others]],0,ROWS(B$11:B12))))</f>
        <v>2.125</v>
      </c>
      <c r="C12" s="67">
        <f>IF($A12="","",COUNTIF(INDEX(SkillsMatrix[[Safety Compliance]:[Training Others]],0,ROWS(C$11:C12)),C$10))</f>
        <v>1</v>
      </c>
      <c r="D12" s="67">
        <f>IF($A12="","",COUNTIF(INDEX(SkillsMatrix[[Safety Compliance]:[Training Others]],0,ROWS(D$11:D12)),D$10))</f>
        <v>1</v>
      </c>
      <c r="E12" s="67">
        <f>IF($A12="","",COUNTIF(INDEX(SkillsMatrix[[Safety Compliance]:[Training Others]],0,ROWS(E$11:E12)),E$10))</f>
        <v>2</v>
      </c>
      <c r="F12" s="67">
        <f>IF($A12="","",COUNTIF(INDEX(SkillsMatrix[[Safety Compliance]:[Training Others]],0,ROWS(F$11:F12)),F$10))</f>
        <v>4</v>
      </c>
      <c r="G12" s="67">
        <f>IF($A12="","",COUNTIF(INDEX(SkillsMatrix[[Safety Compliance]:[Training Others]],0,ROWS(G$11:G12)),"&gt;="&amp;Thresh_Proficient))</f>
        <v>6</v>
      </c>
      <c r="H12" s="67">
        <f t="shared" si="0"/>
        <v>0</v>
      </c>
      <c r="I12" s="11" t="str">
        <f t="shared" si="1"/>
        <v>Covered</v>
      </c>
    </row>
    <row r="13" spans="1:9" ht="24" customHeight="1" x14ac:dyDescent="0.25">
      <c r="A13" s="69" t="str" cm="1">
        <f t="array" ref="A13">IFERROR(INDEX(SkillsMatrix[[#Headers],[Safety Compliance]:[Training Others]],1,ROWS(A$11:A13)),"")</f>
        <v>Quality Inspection</v>
      </c>
      <c r="B13" s="65">
        <f>IF($A13="","",AVERAGE(INDEX(SkillsMatrix[[Safety Compliance]:[Training Others]],0,ROWS(B$11:B13))))</f>
        <v>1.5</v>
      </c>
      <c r="C13" s="67">
        <f>IF($A13="","",COUNTIF(INDEX(SkillsMatrix[[Safety Compliance]:[Training Others]],0,ROWS(C$11:C13)),C$10))</f>
        <v>1</v>
      </c>
      <c r="D13" s="67">
        <f>IF($A13="","",COUNTIF(INDEX(SkillsMatrix[[Safety Compliance]:[Training Others]],0,ROWS(D$11:D13)),D$10))</f>
        <v>3</v>
      </c>
      <c r="E13" s="67">
        <f>IF($A13="","",COUNTIF(INDEX(SkillsMatrix[[Safety Compliance]:[Training Others]],0,ROWS(E$11:E13)),E$10))</f>
        <v>3</v>
      </c>
      <c r="F13" s="67">
        <f>IF($A13="","",COUNTIF(INDEX(SkillsMatrix[[Safety Compliance]:[Training Others]],0,ROWS(F$11:F13)),F$10))</f>
        <v>1</v>
      </c>
      <c r="G13" s="67">
        <f>IF($A13="","",COUNTIF(INDEX(SkillsMatrix[[Safety Compliance]:[Training Others]],0,ROWS(G$11:G13)),"&gt;="&amp;Thresh_Proficient))</f>
        <v>4</v>
      </c>
      <c r="H13" s="67">
        <f t="shared" si="0"/>
        <v>0</v>
      </c>
      <c r="I13" s="11" t="str">
        <f t="shared" si="1"/>
        <v>Covered</v>
      </c>
    </row>
    <row r="14" spans="1:9" ht="24" customHeight="1" x14ac:dyDescent="0.25">
      <c r="A14" s="69" t="str" cm="1">
        <f t="array" ref="A14">IFERROR(INDEX(SkillsMatrix[[#Headers],[Safety Compliance]:[Training Others]],1,ROWS(A$11:A14)),"")</f>
        <v>Process Documentation</v>
      </c>
      <c r="B14" s="65">
        <f>IF($A14="","",AVERAGE(INDEX(SkillsMatrix[[Safety Compliance]:[Training Others]],0,ROWS(B$11:B14))))</f>
        <v>1.625</v>
      </c>
      <c r="C14" s="67">
        <f>IF($A14="","",COUNTIF(INDEX(SkillsMatrix[[Safety Compliance]:[Training Others]],0,ROWS(C$11:C14)),C$10))</f>
        <v>1</v>
      </c>
      <c r="D14" s="67">
        <f>IF($A14="","",COUNTIF(INDEX(SkillsMatrix[[Safety Compliance]:[Training Others]],0,ROWS(D$11:D14)),D$10))</f>
        <v>3</v>
      </c>
      <c r="E14" s="67">
        <f>IF($A14="","",COUNTIF(INDEX(SkillsMatrix[[Safety Compliance]:[Training Others]],0,ROWS(E$11:E14)),E$10))</f>
        <v>2</v>
      </c>
      <c r="F14" s="67">
        <f>IF($A14="","",COUNTIF(INDEX(SkillsMatrix[[Safety Compliance]:[Training Others]],0,ROWS(F$11:F14)),F$10))</f>
        <v>2</v>
      </c>
      <c r="G14" s="67">
        <f>IF($A14="","",COUNTIF(INDEX(SkillsMatrix[[Safety Compliance]:[Training Others]],0,ROWS(G$11:G14)),"&gt;="&amp;Thresh_Proficient))</f>
        <v>4</v>
      </c>
      <c r="H14" s="67">
        <f t="shared" si="0"/>
        <v>0</v>
      </c>
      <c r="I14" s="11" t="str">
        <f t="shared" si="1"/>
        <v>Covered</v>
      </c>
    </row>
    <row r="15" spans="1:9" ht="24" customHeight="1" x14ac:dyDescent="0.25">
      <c r="A15" s="69" t="str" cm="1">
        <f t="array" ref="A15">IFERROR(INDEX(SkillsMatrix[[#Headers],[Safety Compliance]:[Training Others]],1,ROWS(A$11:A15)),"")</f>
        <v>Problem Solving</v>
      </c>
      <c r="B15" s="65">
        <f>IF($A15="","",AVERAGE(INDEX(SkillsMatrix[[Safety Compliance]:[Training Others]],0,ROWS(B$11:B15))))</f>
        <v>1.25</v>
      </c>
      <c r="C15" s="67">
        <f>IF($A15="","",COUNTIF(INDEX(SkillsMatrix[[Safety Compliance]:[Training Others]],0,ROWS(C$11:C15)),C$10))</f>
        <v>2</v>
      </c>
      <c r="D15" s="67">
        <f>IF($A15="","",COUNTIF(INDEX(SkillsMatrix[[Safety Compliance]:[Training Others]],0,ROWS(D$11:D15)),D$10))</f>
        <v>3</v>
      </c>
      <c r="E15" s="67">
        <f>IF($A15="","",COUNTIF(INDEX(SkillsMatrix[[Safety Compliance]:[Training Others]],0,ROWS(E$11:E15)),E$10))</f>
        <v>2</v>
      </c>
      <c r="F15" s="67">
        <f>IF($A15="","",COUNTIF(INDEX(SkillsMatrix[[Safety Compliance]:[Training Others]],0,ROWS(F$11:F15)),F$10))</f>
        <v>1</v>
      </c>
      <c r="G15" s="67">
        <f>IF($A15="","",COUNTIF(INDEX(SkillsMatrix[[Safety Compliance]:[Training Others]],0,ROWS(G$11:G15)),"&gt;="&amp;Thresh_Proficient))</f>
        <v>3</v>
      </c>
      <c r="H15" s="67">
        <f t="shared" si="0"/>
        <v>0</v>
      </c>
      <c r="I15" s="11" t="str">
        <f t="shared" si="1"/>
        <v>Covered</v>
      </c>
    </row>
    <row r="16" spans="1:9" ht="24" customHeight="1" x14ac:dyDescent="0.25">
      <c r="A16" s="69" t="str" cm="1">
        <f t="array" ref="A16">IFERROR(INDEX(SkillsMatrix[[#Headers],[Safety Compliance]:[Training Others]],1,ROWS(A$11:A16)),"")</f>
        <v>Training Others</v>
      </c>
      <c r="B16" s="65">
        <f>IF($A16="","",AVERAGE(INDEX(SkillsMatrix[[Safety Compliance]:[Training Others]],0,ROWS(B$11:B16))))</f>
        <v>0.75</v>
      </c>
      <c r="C16" s="67">
        <f>IF($A16="","",COUNTIF(INDEX(SkillsMatrix[[Safety Compliance]:[Training Others]],0,ROWS(C$11:C16)),C$10))</f>
        <v>5</v>
      </c>
      <c r="D16" s="67">
        <f>IF($A16="","",COUNTIF(INDEX(SkillsMatrix[[Safety Compliance]:[Training Others]],0,ROWS(D$11:D16)),D$10))</f>
        <v>1</v>
      </c>
      <c r="E16" s="67">
        <f>IF($A16="","",COUNTIF(INDEX(SkillsMatrix[[Safety Compliance]:[Training Others]],0,ROWS(E$11:E16)),E$10))</f>
        <v>1</v>
      </c>
      <c r="F16" s="67">
        <f>IF($A16="","",COUNTIF(INDEX(SkillsMatrix[[Safety Compliance]:[Training Others]],0,ROWS(F$11:F16)),F$10))</f>
        <v>1</v>
      </c>
      <c r="G16" s="67">
        <f>IF($A16="","",COUNTIF(INDEX(SkillsMatrix[[Safety Compliance]:[Training Others]],0,ROWS(G$11:G16)),"&gt;="&amp;Thresh_Proficient))</f>
        <v>2</v>
      </c>
      <c r="H16" s="67">
        <f t="shared" si="0"/>
        <v>1</v>
      </c>
      <c r="I16" s="11" t="str">
        <f t="shared" si="1"/>
        <v>Below target</v>
      </c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ht="21.95" customHeight="1" x14ac:dyDescent="0.25">
      <c r="A18" s="6" t="s">
        <v>78</v>
      </c>
      <c r="B18" s="6"/>
      <c r="C18" s="6"/>
      <c r="D18" s="6"/>
      <c r="E18" s="6"/>
      <c r="F18" s="6"/>
      <c r="G18" s="6"/>
      <c r="H18" s="6"/>
      <c r="I18" s="6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ht="21.95" customHeight="1" x14ac:dyDescent="0.25">
      <c r="A37" s="6" t="s">
        <v>79</v>
      </c>
      <c r="B37" s="6"/>
      <c r="C37" s="6"/>
      <c r="D37" s="6"/>
      <c r="E37" s="6"/>
      <c r="F37" s="6"/>
      <c r="G37" s="6"/>
      <c r="H37" s="6"/>
      <c r="I37" s="6"/>
    </row>
    <row r="38" spans="1:9" ht="24" customHeight="1" thickBot="1" x14ac:dyDescent="0.3">
      <c r="A38" s="60" t="s">
        <v>12</v>
      </c>
      <c r="B38" s="61" t="s">
        <v>22</v>
      </c>
      <c r="C38" s="60" t="s">
        <v>15</v>
      </c>
      <c r="D38" s="60"/>
      <c r="E38" s="60"/>
      <c r="F38" s="60"/>
      <c r="G38" s="60"/>
      <c r="H38" s="60"/>
      <c r="I38" s="60"/>
    </row>
    <row r="39" spans="1:9" x14ac:dyDescent="0.25">
      <c r="A39" s="70" t="str" cm="1">
        <f t="array" ref="A39:A43">IFERROR(_xlfn.SORTBY(_xlfn._xlws.FILTER(SkillsMatrix[Team Member],SkillsMatrix[Development Priority]="Needs Training"),_xlfn._xlws.FILTER(SkillsMatrix[Average],SkillsMatrix[Development Priority]="Needs Training"),1),"None - everyone is on track")</f>
        <v>Tom Becker</v>
      </c>
      <c r="B39" s="26" cm="1">
        <f t="array" ref="B39:B43">IFERROR(_xlfn.SORTBY(_xlfn._xlws.FILTER(SkillsMatrix[Average],SkillsMatrix[Development Priority]="Needs Training"),_xlfn._xlws.FILTER(SkillsMatrix[Average],SkillsMatrix[Development Priority]="Needs Training"),1),"")</f>
        <v>0.16666666666666666</v>
      </c>
      <c r="C39" s="3" t="str" cm="1">
        <f t="array" ref="C39:C43">IFERROR(_xlfn.SORTBY(_xlfn._xlws.FILTER(SkillsMatrix[Role],SkillsMatrix[Development Priority]="Needs Training"),_xlfn._xlws.FILTER(SkillsMatrix[Average],SkillsMatrix[Development Priority]="Needs Training"),1),"")</f>
        <v>New Hire</v>
      </c>
      <c r="D39" s="3"/>
      <c r="E39" s="3"/>
      <c r="F39" s="3"/>
      <c r="G39" s="3"/>
      <c r="H39" s="3"/>
      <c r="I39" s="3"/>
    </row>
    <row r="40" spans="1:9" x14ac:dyDescent="0.25">
      <c r="A40" s="70" t="str">
        <v>James Okafor</v>
      </c>
      <c r="B40" s="26">
        <v>1.1666666666666667</v>
      </c>
      <c r="C40" s="3" t="str">
        <v>Machine Operator</v>
      </c>
      <c r="D40" s="3"/>
      <c r="E40" s="3"/>
      <c r="F40" s="3"/>
      <c r="G40" s="3"/>
      <c r="H40" s="3"/>
      <c r="I40" s="3"/>
    </row>
    <row r="41" spans="1:9" x14ac:dyDescent="0.25">
      <c r="A41" s="70" t="str">
        <v>Diego Torres</v>
      </c>
      <c r="B41" s="26">
        <v>1.1666666666666667</v>
      </c>
      <c r="C41" s="3" t="str">
        <v>Machine Operator</v>
      </c>
      <c r="D41" s="3"/>
      <c r="E41" s="3"/>
      <c r="F41" s="3"/>
      <c r="G41" s="3"/>
      <c r="H41" s="3"/>
      <c r="I41" s="3"/>
    </row>
    <row r="42" spans="1:9" x14ac:dyDescent="0.25">
      <c r="A42" s="70" t="str">
        <v>Priya Nair</v>
      </c>
      <c r="B42" s="26">
        <v>1.3333333333333333</v>
      </c>
      <c r="C42" s="3" t="str">
        <v>Quality Technician</v>
      </c>
      <c r="D42" s="3"/>
      <c r="E42" s="3"/>
      <c r="F42" s="3"/>
      <c r="G42" s="3"/>
      <c r="H42" s="3"/>
      <c r="I42" s="3"/>
    </row>
    <row r="43" spans="1:9" x14ac:dyDescent="0.25">
      <c r="A43" s="70" t="str">
        <v>Liam O'Brien</v>
      </c>
      <c r="B43" s="26">
        <v>1.5</v>
      </c>
      <c r="C43" s="3" t="str">
        <v>Maintenance Tech</v>
      </c>
      <c r="D43" s="3"/>
      <c r="E43" s="3"/>
      <c r="F43" s="3"/>
      <c r="G43" s="3"/>
      <c r="H43" s="3"/>
      <c r="I43" s="3"/>
    </row>
    <row r="44" spans="1:9" x14ac:dyDescent="0.25">
      <c r="A44" s="70"/>
      <c r="B44" s="26"/>
      <c r="C44" s="3"/>
      <c r="D44" s="3"/>
      <c r="E44" s="3"/>
      <c r="F44" s="3"/>
      <c r="G44" s="3"/>
      <c r="H44" s="3"/>
      <c r="I44" s="3"/>
    </row>
    <row r="45" spans="1:9" x14ac:dyDescent="0.25">
      <c r="A45" s="70"/>
      <c r="B45" s="26"/>
      <c r="C45" s="3"/>
      <c r="D45" s="3"/>
      <c r="E45" s="3"/>
      <c r="F45" s="3"/>
      <c r="G45" s="3"/>
      <c r="H45" s="3"/>
      <c r="I45" s="3"/>
    </row>
    <row r="46" spans="1:9" x14ac:dyDescent="0.25">
      <c r="A46" s="70"/>
      <c r="B46" s="26"/>
      <c r="C46" s="3"/>
      <c r="D46" s="3"/>
      <c r="E46" s="3"/>
      <c r="F46" s="3"/>
      <c r="G46" s="3"/>
      <c r="H46" s="3"/>
      <c r="I46" s="3"/>
    </row>
    <row r="47" spans="1:9" x14ac:dyDescent="0.25">
      <c r="A47" s="71"/>
      <c r="B47" s="1"/>
    </row>
    <row r="48" spans="1:9" x14ac:dyDescent="0.25">
      <c r="A48" s="71"/>
      <c r="B48" s="1"/>
    </row>
    <row r="49" spans="1:2" x14ac:dyDescent="0.25">
      <c r="A49" s="71"/>
      <c r="B49" s="1"/>
    </row>
    <row r="50" spans="1:2" x14ac:dyDescent="0.25">
      <c r="A50" s="71"/>
      <c r="B50" s="1"/>
    </row>
    <row r="51" spans="1:2" x14ac:dyDescent="0.25">
      <c r="A51" s="71"/>
      <c r="B51" s="1"/>
    </row>
    <row r="52" spans="1:2" x14ac:dyDescent="0.25">
      <c r="A52" s="71"/>
      <c r="B52" s="1"/>
    </row>
    <row r="53" spans="1:2" x14ac:dyDescent="0.25">
      <c r="A53" s="71"/>
      <c r="B53" s="1"/>
    </row>
    <row r="54" spans="1:2" x14ac:dyDescent="0.25">
      <c r="A54" s="71"/>
      <c r="B54" s="1"/>
    </row>
    <row r="55" spans="1:2" x14ac:dyDescent="0.25">
      <c r="A55" s="71"/>
      <c r="B55" s="1"/>
    </row>
    <row r="56" spans="1:2" x14ac:dyDescent="0.25">
      <c r="A56" s="71"/>
      <c r="B56" s="1"/>
    </row>
    <row r="57" spans="1:2" x14ac:dyDescent="0.25">
      <c r="A57" s="71"/>
      <c r="B57" s="1"/>
    </row>
    <row r="58" spans="1:2" x14ac:dyDescent="0.25">
      <c r="A58" s="71"/>
      <c r="B58" s="1"/>
    </row>
    <row r="59" spans="1:2" x14ac:dyDescent="0.25">
      <c r="A59" s="71"/>
      <c r="B59" s="1"/>
    </row>
    <row r="60" spans="1:2" x14ac:dyDescent="0.25">
      <c r="A60" s="71"/>
      <c r="B60" s="1"/>
    </row>
  </sheetData>
  <conditionalFormatting sqref="C11:C16">
    <cfRule type="cellIs" dxfId="4" priority="5" operator="greaterThan">
      <formula>0</formula>
    </cfRule>
  </conditionalFormatting>
  <conditionalFormatting sqref="I11:I16">
    <cfRule type="containsText" dxfId="3" priority="1" operator="containsText" text="No coverage">
      <formula>NOT(ISERROR(SEARCH("No coverage",I11)))</formula>
    </cfRule>
    <cfRule type="containsText" dxfId="2" priority="2" operator="containsText" text="Single point">
      <formula>NOT(ISERROR(SEARCH("Single point",I11)))</formula>
    </cfRule>
    <cfRule type="containsText" dxfId="1" priority="3" operator="containsText" text="Below target">
      <formula>NOT(ISERROR(SEARCH("Below target",I11)))</formula>
    </cfRule>
    <cfRule type="containsText" dxfId="0" priority="4" operator="containsText" text="Covered">
      <formula>NOT(ISERROR(SEARCH("Covered",I11)))</formula>
    </cfRule>
  </conditionalFormatting>
  <pageMargins left="0.7" right="0.7" top="0.75" bottom="0.75" header="0.3" footer="0.3"/>
  <pageSetup paperSize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How-To</vt:lpstr>
      <vt:lpstr>Legend</vt:lpstr>
      <vt:lpstr>Skills Matrix</vt:lpstr>
      <vt:lpstr>Dashboard</vt:lpstr>
      <vt:lpstr>Thresh_MinAvg</vt:lpstr>
      <vt:lpstr>Thresh_Proficient</vt:lpstr>
      <vt:lpstr>Thresh_TargetCover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2026-09-10T05:26:22Z</dcterms:created>
  <dcterms:modified xsi:type="dcterms:W3CDTF">2026-10-07T20:28:29Z</dcterms:modified>
</cp:coreProperties>
</file>