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tmp" ContentType="image/p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1"/>
  <workbookPr/>
  <mc:AlternateContent xmlns:mc="http://schemas.openxmlformats.org/markup-compatibility/2006">
    <mc:Choice Requires="x15">
      <x15ac:absPath xmlns:x15ac="http://schemas.microsoft.com/office/spreadsheetml/2010/11/ac" url="D:\SixSigmaKaizen\sixsigmakaizen.com\downloads\templates\"/>
    </mc:Choice>
  </mc:AlternateContent>
  <xr:revisionPtr revIDLastSave="0" documentId="13_ncr:1_{40C527E6-EEC2-454A-A670-A4D1757AE055}" xr6:coauthVersionLast="47" xr6:coauthVersionMax="47" xr10:uidLastSave="{00000000-0000-0000-0000-000000000000}"/>
  <bookViews>
    <workbookView xWindow="4380" yWindow="2400" windowWidth="21600" windowHeight="11475" xr2:uid="{00000000-000D-0000-FFFF-FFFF00000000}"/>
  </bookViews>
  <sheets>
    <sheet name="How-To" sheetId="1" r:id="rId1"/>
    <sheet name="Role Criteria" sheetId="2" r:id="rId2"/>
    <sheet name="Interview Scores" sheetId="3" r:id="rId3"/>
    <sheet name="Candidate Comparison" sheetId="4" r:id="rId4"/>
    <sheet name="Leaderboard" sheetId="5" r:id="rId5"/>
  </sheets>
  <definedNames>
    <definedName name="_xlnm._FilterDatabase" localSheetId="2" hidden="1">'Interview Scores'!$A$6:$N$66</definedName>
    <definedName name="_xlnm.Print_Titles" localSheetId="2">'Interview Scores'!$6:$6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1" i="1" l="1"/>
  <c r="D11" i="1"/>
  <c r="C12" i="1"/>
  <c r="D12" i="1"/>
  <c r="D13" i="1"/>
  <c r="A6" i="4" a="1"/>
  <c r="R5" i="4"/>
  <c r="S5" i="4"/>
  <c r="T5" i="4"/>
  <c r="U5" i="4"/>
  <c r="V5" i="4"/>
  <c r="W5" i="4"/>
  <c r="X5" i="4"/>
  <c r="Y5" i="4"/>
  <c r="I5" i="4"/>
  <c r="J5" i="4"/>
  <c r="K5" i="4"/>
  <c r="L5" i="4"/>
  <c r="M5" i="4"/>
  <c r="N5" i="4"/>
  <c r="O5" i="4"/>
  <c r="P5" i="4"/>
  <c r="L7" i="3"/>
  <c r="L8" i="3"/>
  <c r="L9" i="3"/>
  <c r="L10" i="3"/>
  <c r="L11" i="3"/>
  <c r="L12" i="3"/>
  <c r="L13" i="3"/>
  <c r="L14" i="3"/>
  <c r="L15" i="3"/>
  <c r="L16" i="3"/>
  <c r="L17" i="3"/>
  <c r="L18" i="3"/>
  <c r="L19" i="3"/>
  <c r="L20" i="3"/>
  <c r="L21" i="3"/>
  <c r="L22" i="3"/>
  <c r="L23" i="3"/>
  <c r="L24" i="3"/>
  <c r="L25" i="3"/>
  <c r="L26" i="3"/>
  <c r="L27" i="3"/>
  <c r="L28" i="3"/>
  <c r="L29" i="3"/>
  <c r="L30" i="3"/>
  <c r="L31" i="3"/>
  <c r="L32" i="3"/>
  <c r="L33" i="3"/>
  <c r="L34" i="3"/>
  <c r="L35" i="3"/>
  <c r="L36" i="3"/>
  <c r="L37" i="3"/>
  <c r="L38" i="3"/>
  <c r="L39" i="3"/>
  <c r="L40" i="3"/>
  <c r="L41" i="3"/>
  <c r="L42" i="3"/>
  <c r="L43" i="3"/>
  <c r="L44" i="3"/>
  <c r="L45" i="3"/>
  <c r="L46" i="3"/>
  <c r="L47" i="3"/>
  <c r="L48" i="3"/>
  <c r="L49" i="3"/>
  <c r="L50" i="3"/>
  <c r="L51" i="3"/>
  <c r="L52" i="3"/>
  <c r="L53" i="3"/>
  <c r="L54" i="3"/>
  <c r="L55" i="3"/>
  <c r="L56" i="3"/>
  <c r="L57" i="3"/>
  <c r="L58" i="3"/>
  <c r="L59" i="3"/>
  <c r="L60" i="3"/>
  <c r="L61" i="3"/>
  <c r="L62" i="3"/>
  <c r="L63" i="3"/>
  <c r="L64" i="3"/>
  <c r="L65" i="3"/>
  <c r="L66" i="3"/>
  <c r="K7" i="3" a="1"/>
  <c r="K8" i="3" a="1"/>
  <c r="K9" i="3" a="1"/>
  <c r="K10" i="3" a="1"/>
  <c r="K11" i="3" a="1"/>
  <c r="K12" i="3" a="1"/>
  <c r="K13" i="3" a="1"/>
  <c r="K14" i="3" a="1"/>
  <c r="K15" i="3" a="1"/>
  <c r="K16" i="3" a="1"/>
  <c r="K17" i="3" a="1"/>
  <c r="K18" i="3" a="1"/>
  <c r="K19" i="3" a="1"/>
  <c r="K20" i="3" a="1"/>
  <c r="K21" i="3" a="1"/>
  <c r="K22" i="3" a="1"/>
  <c r="K23" i="3" a="1"/>
  <c r="K24" i="3" a="1"/>
  <c r="K25" i="3" a="1"/>
  <c r="K26" i="3" a="1"/>
  <c r="K27" i="3" a="1"/>
  <c r="K28" i="3" a="1"/>
  <c r="K29" i="3" a="1"/>
  <c r="K30" i="3" a="1"/>
  <c r="K31" i="3" a="1"/>
  <c r="K32" i="3" a="1"/>
  <c r="K33" i="3" a="1"/>
  <c r="K34" i="3" a="1"/>
  <c r="K35" i="3" a="1"/>
  <c r="K36" i="3" a="1"/>
  <c r="K37" i="3" a="1"/>
  <c r="K38" i="3" a="1"/>
  <c r="K39" i="3" a="1"/>
  <c r="K40" i="3" a="1"/>
  <c r="K41" i="3" a="1"/>
  <c r="K42" i="3" a="1"/>
  <c r="K43" i="3" a="1"/>
  <c r="K44" i="3" a="1"/>
  <c r="K45" i="3" a="1"/>
  <c r="K46" i="3" a="1"/>
  <c r="K47" i="3" a="1"/>
  <c r="K48" i="3" a="1"/>
  <c r="K49" i="3" a="1"/>
  <c r="K50" i="3" a="1"/>
  <c r="K51" i="3" a="1"/>
  <c r="K52" i="3" a="1"/>
  <c r="K53" i="3" a="1"/>
  <c r="K54" i="3" a="1"/>
  <c r="K55" i="3" a="1"/>
  <c r="K56" i="3" a="1"/>
  <c r="K57" i="3" a="1"/>
  <c r="K58" i="3" a="1"/>
  <c r="K59" i="3" a="1"/>
  <c r="K60" i="3" a="1"/>
  <c r="K61" i="3" a="1"/>
  <c r="K62" i="3" a="1"/>
  <c r="K63" i="3" a="1"/>
  <c r="K64" i="3" a="1"/>
  <c r="K65" i="3" a="1"/>
  <c r="K66" i="3" a="1"/>
  <c r="C5" i="3"/>
  <c r="D5" i="3"/>
  <c r="E5" i="3"/>
  <c r="F5" i="3"/>
  <c r="G5" i="3"/>
  <c r="H5" i="3"/>
  <c r="I5" i="3"/>
  <c r="J5" i="3"/>
  <c r="A3" i="3"/>
  <c r="D15" i="2"/>
  <c r="C15" i="2"/>
  <c r="D14" i="2"/>
  <c r="C14" i="2"/>
  <c r="J6" i="3"/>
  <c r="I6" i="3"/>
  <c r="H6" i="3"/>
  <c r="G6" i="3"/>
  <c r="F6" i="3"/>
  <c r="E6" i="3"/>
  <c r="D6" i="3"/>
  <c r="C6" i="3"/>
  <c r="R6" i="4" l="1"/>
  <c r="U6" i="4"/>
  <c r="X6" i="4"/>
  <c r="I6" i="4"/>
  <c r="J6" i="4"/>
  <c r="K6" i="4"/>
  <c r="L6" i="4"/>
  <c r="M6" i="4"/>
  <c r="N6" i="4"/>
  <c r="O6" i="4"/>
  <c r="P6" i="4"/>
  <c r="S6" i="4"/>
  <c r="T6" i="4"/>
  <c r="V6" i="4"/>
  <c r="W6" i="4"/>
  <c r="Y6" i="4"/>
  <c r="C14" i="1"/>
  <c r="D14" i="1"/>
  <c r="B6" i="4"/>
  <c r="C6" i="4"/>
  <c r="E6" i="4"/>
  <c r="A7" i="4" a="1"/>
  <c r="F6" i="4" l="1"/>
  <c r="G6" i="4" s="1"/>
  <c r="R7" i="4"/>
  <c r="S7" i="4"/>
  <c r="T7" i="4"/>
  <c r="U7" i="4"/>
  <c r="V7" i="4"/>
  <c r="W7" i="4"/>
  <c r="X7" i="4"/>
  <c r="Y7" i="4"/>
  <c r="I7" i="4"/>
  <c r="J7" i="4"/>
  <c r="K7" i="4"/>
  <c r="L7" i="4"/>
  <c r="M7" i="4"/>
  <c r="N7" i="4"/>
  <c r="O7" i="4"/>
  <c r="P7" i="4"/>
  <c r="E7" i="4"/>
  <c r="C7" i="4"/>
  <c r="B7" i="4"/>
  <c r="A8" i="4" a="1"/>
  <c r="F7" i="4" l="1"/>
  <c r="G7" i="4" s="1"/>
  <c r="R8" i="4"/>
  <c r="F8" i="4" s="1"/>
  <c r="S8" i="4"/>
  <c r="T8" i="4"/>
  <c r="U8" i="4"/>
  <c r="V8" i="4"/>
  <c r="W8" i="4"/>
  <c r="X8" i="4"/>
  <c r="Y8" i="4"/>
  <c r="I8" i="4"/>
  <c r="J8" i="4"/>
  <c r="K8" i="4"/>
  <c r="L8" i="4"/>
  <c r="M8" i="4"/>
  <c r="N8" i="4"/>
  <c r="O8" i="4"/>
  <c r="P8" i="4"/>
  <c r="B8" i="4"/>
  <c r="C8" i="4"/>
  <c r="E8" i="4"/>
  <c r="G8" i="4"/>
  <c r="A9" i="4" a="1"/>
  <c r="A10" i="4" l="1" a="1"/>
  <c r="R9" i="4"/>
  <c r="S9" i="4"/>
  <c r="T9" i="4"/>
  <c r="U9" i="4"/>
  <c r="V9" i="4"/>
  <c r="W9" i="4"/>
  <c r="X9" i="4"/>
  <c r="Y9" i="4"/>
  <c r="I9" i="4"/>
  <c r="J9" i="4"/>
  <c r="K9" i="4"/>
  <c r="L9" i="4"/>
  <c r="M9" i="4"/>
  <c r="N9" i="4"/>
  <c r="O9" i="4"/>
  <c r="P9" i="4"/>
  <c r="G9" i="4"/>
  <c r="F9" i="4"/>
  <c r="E9" i="4"/>
  <c r="C9" i="4"/>
  <c r="B9" i="4"/>
  <c r="P10" i="4" l="1"/>
  <c r="O10" i="4"/>
  <c r="N10" i="4"/>
  <c r="M10" i="4"/>
  <c r="L10" i="4"/>
  <c r="K10" i="4"/>
  <c r="J10" i="4"/>
  <c r="I10" i="4"/>
  <c r="Y10" i="4"/>
  <c r="X10" i="4"/>
  <c r="W10" i="4"/>
  <c r="V10" i="4"/>
  <c r="U10" i="4"/>
  <c r="T10" i="4"/>
  <c r="S10" i="4"/>
  <c r="R10" i="4"/>
  <c r="G10" i="4"/>
  <c r="F10" i="4"/>
  <c r="E10" i="4"/>
  <c r="C10" i="4"/>
  <c r="B10" i="4"/>
  <c r="A11" i="4" a="1"/>
  <c r="Z9" i="4"/>
  <c r="D9" i="4"/>
  <c r="Z10" i="4" l="1"/>
  <c r="D10" i="4"/>
  <c r="P11" i="4"/>
  <c r="O11" i="4"/>
  <c r="N11" i="4"/>
  <c r="M11" i="4"/>
  <c r="L11" i="4"/>
  <c r="K11" i="4"/>
  <c r="J11" i="4"/>
  <c r="I11" i="4"/>
  <c r="Y11" i="4"/>
  <c r="X11" i="4"/>
  <c r="W11" i="4"/>
  <c r="V11" i="4"/>
  <c r="U11" i="4"/>
  <c r="T11" i="4"/>
  <c r="S11" i="4"/>
  <c r="R11" i="4"/>
  <c r="B11" i="4"/>
  <c r="C11" i="4"/>
  <c r="E11" i="4"/>
  <c r="G11" i="4"/>
  <c r="F11" i="4"/>
  <c r="A12" i="4" a="1"/>
  <c r="P12" i="4" l="1"/>
  <c r="O12" i="4"/>
  <c r="N12" i="4"/>
  <c r="M12" i="4"/>
  <c r="L12" i="4"/>
  <c r="K12" i="4"/>
  <c r="J12" i="4"/>
  <c r="I12" i="4"/>
  <c r="Y12" i="4"/>
  <c r="X12" i="4"/>
  <c r="W12" i="4"/>
  <c r="V12" i="4"/>
  <c r="U12" i="4"/>
  <c r="T12" i="4"/>
  <c r="S12" i="4"/>
  <c r="R12" i="4"/>
  <c r="A13" i="4" a="1"/>
  <c r="Z11" i="4"/>
  <c r="D11" i="4"/>
  <c r="B12" i="4"/>
  <c r="C12" i="4"/>
  <c r="E12" i="4"/>
  <c r="F12" i="4"/>
  <c r="G12" i="4"/>
  <c r="F13" i="4" l="1"/>
  <c r="E13" i="4"/>
  <c r="C13" i="4"/>
  <c r="B13" i="4"/>
  <c r="G13" i="4"/>
  <c r="P13" i="4"/>
  <c r="O13" i="4"/>
  <c r="N13" i="4"/>
  <c r="M13" i="4"/>
  <c r="L13" i="4"/>
  <c r="K13" i="4"/>
  <c r="J13" i="4"/>
  <c r="I13" i="4"/>
  <c r="Y13" i="4"/>
  <c r="X13" i="4"/>
  <c r="W13" i="4"/>
  <c r="V13" i="4"/>
  <c r="U13" i="4"/>
  <c r="T13" i="4"/>
  <c r="S13" i="4"/>
  <c r="R13" i="4"/>
  <c r="A14" i="4" a="1"/>
  <c r="Z12" i="4"/>
  <c r="D12" i="4"/>
  <c r="Z13" i="4" l="1"/>
  <c r="D13" i="4"/>
  <c r="G14" i="4"/>
  <c r="F14" i="4"/>
  <c r="C14" i="4"/>
  <c r="E14" i="4"/>
  <c r="B14" i="4"/>
  <c r="P14" i="4"/>
  <c r="O14" i="4"/>
  <c r="N14" i="4"/>
  <c r="M14" i="4"/>
  <c r="L14" i="4"/>
  <c r="K14" i="4"/>
  <c r="J14" i="4"/>
  <c r="I14" i="4"/>
  <c r="Y14" i="4"/>
  <c r="X14" i="4"/>
  <c r="W14" i="4"/>
  <c r="V14" i="4"/>
  <c r="U14" i="4"/>
  <c r="T14" i="4"/>
  <c r="S14" i="4"/>
  <c r="R14" i="4"/>
  <c r="A15" i="4" a="1"/>
  <c r="Z14" i="4" l="1"/>
  <c r="D14" i="4"/>
  <c r="G15" i="4"/>
  <c r="F15" i="4"/>
  <c r="E15" i="4"/>
  <c r="C15" i="4"/>
  <c r="B15" i="4"/>
  <c r="P15" i="4"/>
  <c r="O15" i="4"/>
  <c r="N15" i="4"/>
  <c r="M15" i="4"/>
  <c r="L15" i="4"/>
  <c r="K15" i="4"/>
  <c r="J15" i="4"/>
  <c r="I15" i="4"/>
  <c r="Y15" i="4"/>
  <c r="X15" i="4"/>
  <c r="W15" i="4"/>
  <c r="V15" i="4"/>
  <c r="U15" i="4"/>
  <c r="T15" i="4"/>
  <c r="S15" i="4"/>
  <c r="R15" i="4"/>
  <c r="A16" i="4" a="1"/>
  <c r="Z15" i="4" l="1"/>
  <c r="D15" i="4"/>
  <c r="G16" i="4"/>
  <c r="F16" i="4"/>
  <c r="E16" i="4"/>
  <c r="C16" i="4"/>
  <c r="B16" i="4"/>
  <c r="P16" i="4"/>
  <c r="O16" i="4"/>
  <c r="N16" i="4"/>
  <c r="M16" i="4"/>
  <c r="L16" i="4"/>
  <c r="K16" i="4"/>
  <c r="J16" i="4"/>
  <c r="I16" i="4"/>
  <c r="Y16" i="4"/>
  <c r="X16" i="4"/>
  <c r="W16" i="4"/>
  <c r="V16" i="4"/>
  <c r="U16" i="4"/>
  <c r="T16" i="4"/>
  <c r="S16" i="4"/>
  <c r="R16" i="4"/>
  <c r="A17" i="4" a="1"/>
  <c r="Z16" i="4" l="1"/>
  <c r="D16" i="4"/>
  <c r="G17" i="4"/>
  <c r="F17" i="4"/>
  <c r="E17" i="4"/>
  <c r="C17" i="4"/>
  <c r="B17" i="4"/>
  <c r="P17" i="4"/>
  <c r="O17" i="4"/>
  <c r="N17" i="4"/>
  <c r="M17" i="4"/>
  <c r="L17" i="4"/>
  <c r="K17" i="4"/>
  <c r="J17" i="4"/>
  <c r="I17" i="4"/>
  <c r="Y17" i="4"/>
  <c r="X17" i="4"/>
  <c r="W17" i="4"/>
  <c r="V17" i="4"/>
  <c r="U17" i="4"/>
  <c r="T17" i="4"/>
  <c r="S17" i="4"/>
  <c r="R17" i="4"/>
  <c r="A18" i="4" a="1"/>
  <c r="Z17" i="4" l="1"/>
  <c r="D17" i="4"/>
  <c r="F18" i="4"/>
  <c r="G18" i="4"/>
  <c r="E18" i="4"/>
  <c r="C18" i="4"/>
  <c r="B18" i="4"/>
  <c r="P18" i="4"/>
  <c r="O18" i="4"/>
  <c r="N18" i="4"/>
  <c r="M18" i="4"/>
  <c r="L18" i="4"/>
  <c r="K18" i="4"/>
  <c r="J18" i="4"/>
  <c r="I18" i="4"/>
  <c r="Y18" i="4"/>
  <c r="X18" i="4"/>
  <c r="W18" i="4"/>
  <c r="V18" i="4"/>
  <c r="U18" i="4"/>
  <c r="T18" i="4"/>
  <c r="S18" i="4"/>
  <c r="R18" i="4"/>
  <c r="A19" i="4" a="1"/>
  <c r="Z18" i="4" l="1"/>
  <c r="D18" i="4"/>
  <c r="G19" i="4"/>
  <c r="F19" i="4"/>
  <c r="E19" i="4"/>
  <c r="C19" i="4"/>
  <c r="B19" i="4"/>
  <c r="P19" i="4"/>
  <c r="O19" i="4"/>
  <c r="N19" i="4"/>
  <c r="M19" i="4"/>
  <c r="L19" i="4"/>
  <c r="K19" i="4"/>
  <c r="J19" i="4"/>
  <c r="I19" i="4"/>
  <c r="Y19" i="4"/>
  <c r="X19" i="4"/>
  <c r="W19" i="4"/>
  <c r="V19" i="4"/>
  <c r="U19" i="4"/>
  <c r="T19" i="4"/>
  <c r="S19" i="4"/>
  <c r="R19" i="4"/>
  <c r="A20" i="4" a="1"/>
  <c r="Z19" i="4" l="1"/>
  <c r="D19" i="4"/>
  <c r="G20" i="4"/>
  <c r="F20" i="4"/>
  <c r="E20" i="4"/>
  <c r="C20" i="4"/>
  <c r="B20" i="4"/>
  <c r="P20" i="4"/>
  <c r="O20" i="4"/>
  <c r="N20" i="4"/>
  <c r="M20" i="4"/>
  <c r="L20" i="4"/>
  <c r="K20" i="4"/>
  <c r="J20" i="4"/>
  <c r="I20" i="4"/>
  <c r="Y20" i="4"/>
  <c r="X20" i="4"/>
  <c r="W20" i="4"/>
  <c r="V20" i="4"/>
  <c r="U20" i="4"/>
  <c r="T20" i="4"/>
  <c r="S20" i="4"/>
  <c r="R20" i="4"/>
  <c r="A21" i="4" a="1"/>
  <c r="Z20" i="4" l="1"/>
  <c r="D20" i="4"/>
  <c r="E21" i="4"/>
  <c r="B21" i="4"/>
  <c r="C21" i="4"/>
  <c r="G21" i="4"/>
  <c r="F21" i="4"/>
  <c r="P21" i="4"/>
  <c r="O21" i="4"/>
  <c r="N21" i="4"/>
  <c r="M21" i="4"/>
  <c r="L21" i="4"/>
  <c r="K21" i="4"/>
  <c r="J21" i="4"/>
  <c r="I21" i="4"/>
  <c r="Y21" i="4"/>
  <c r="X21" i="4"/>
  <c r="W21" i="4"/>
  <c r="V21" i="4"/>
  <c r="U21" i="4"/>
  <c r="T21" i="4"/>
  <c r="S21" i="4"/>
  <c r="R21" i="4"/>
  <c r="A22" i="4" a="1"/>
  <c r="Z21" i="4" l="1"/>
  <c r="D21" i="4"/>
  <c r="B22" i="4"/>
  <c r="F22" i="4"/>
  <c r="G22" i="4"/>
  <c r="E22" i="4"/>
  <c r="C22" i="4"/>
  <c r="P22" i="4"/>
  <c r="O22" i="4"/>
  <c r="N22" i="4"/>
  <c r="M22" i="4"/>
  <c r="L22" i="4"/>
  <c r="K22" i="4"/>
  <c r="J22" i="4"/>
  <c r="I22" i="4"/>
  <c r="Y22" i="4"/>
  <c r="X22" i="4"/>
  <c r="W22" i="4"/>
  <c r="V22" i="4"/>
  <c r="U22" i="4"/>
  <c r="T22" i="4"/>
  <c r="S22" i="4"/>
  <c r="R22" i="4"/>
  <c r="A23" i="4" a="1"/>
  <c r="Z22" i="4" l="1"/>
  <c r="D22" i="4"/>
  <c r="G23" i="4"/>
  <c r="F23" i="4"/>
  <c r="E23" i="4"/>
  <c r="C23" i="4"/>
  <c r="B23" i="4"/>
  <c r="P23" i="4"/>
  <c r="O23" i="4"/>
  <c r="N23" i="4"/>
  <c r="M23" i="4"/>
  <c r="L23" i="4"/>
  <c r="K23" i="4"/>
  <c r="J23" i="4"/>
  <c r="I23" i="4"/>
  <c r="Y23" i="4"/>
  <c r="X23" i="4"/>
  <c r="W23" i="4"/>
  <c r="V23" i="4"/>
  <c r="U23" i="4"/>
  <c r="T23" i="4"/>
  <c r="S23" i="4"/>
  <c r="R23" i="4"/>
  <c r="A24" i="4" a="1"/>
  <c r="Z23" i="4" l="1"/>
  <c r="D23" i="4"/>
  <c r="G24" i="4"/>
  <c r="F24" i="4"/>
  <c r="E24" i="4"/>
  <c r="C24" i="4"/>
  <c r="B24" i="4"/>
  <c r="P24" i="4"/>
  <c r="O24" i="4"/>
  <c r="N24" i="4"/>
  <c r="M24" i="4"/>
  <c r="L24" i="4"/>
  <c r="K24" i="4"/>
  <c r="J24" i="4"/>
  <c r="I24" i="4"/>
  <c r="Y24" i="4"/>
  <c r="X24" i="4"/>
  <c r="W24" i="4"/>
  <c r="V24" i="4"/>
  <c r="U24" i="4"/>
  <c r="T24" i="4"/>
  <c r="S24" i="4"/>
  <c r="R24" i="4"/>
  <c r="A25" i="4" a="1"/>
  <c r="Z24" i="4" l="1"/>
  <c r="D24" i="4"/>
  <c r="G25" i="4"/>
  <c r="F25" i="4"/>
  <c r="E25" i="4"/>
  <c r="C25" i="4"/>
  <c r="B25" i="4"/>
  <c r="C13" i="1"/>
  <c r="P25" i="4"/>
  <c r="O25" i="4"/>
  <c r="N25" i="4"/>
  <c r="M25" i="4"/>
  <c r="L25" i="4"/>
  <c r="K25" i="4"/>
  <c r="J25" i="4"/>
  <c r="I25" i="4"/>
  <c r="Y25" i="4"/>
  <c r="X25" i="4"/>
  <c r="W25" i="4"/>
  <c r="V25" i="4"/>
  <c r="U25" i="4"/>
  <c r="T25" i="4"/>
  <c r="S25" i="4"/>
  <c r="R25" i="4"/>
  <c r="C15" i="1" l="1"/>
  <c r="D15" i="1"/>
  <c r="D6" i="4"/>
  <c r="Z6" i="4"/>
  <c r="Z7" i="4"/>
  <c r="D7" i="4"/>
  <c r="Z8" i="4"/>
  <c r="D8" i="4"/>
  <c r="D25" i="4"/>
  <c r="Z25" i="4"/>
  <c r="I11" i="5" l="1"/>
  <c r="I15" i="5"/>
  <c r="I14" i="5"/>
  <c r="I13" i="5"/>
  <c r="I12" i="5"/>
  <c r="I10" i="5"/>
  <c r="I9" i="5"/>
  <c r="I8" i="5"/>
  <c r="I7" i="5"/>
  <c r="I6" i="5"/>
  <c r="C11" i="5" l="1" a="1"/>
  <c r="A11" i="5" a="1"/>
  <c r="B11" i="5" a="1"/>
  <c r="D11" i="5" a="1"/>
  <c r="E11" i="5" a="1"/>
  <c r="F11" i="5" a="1"/>
  <c r="G11" i="5"/>
  <c r="H11" i="5"/>
  <c r="D15" i="5" a="1"/>
  <c r="H15" i="5"/>
  <c r="F15" i="5" a="1"/>
  <c r="C15" i="5" a="1"/>
  <c r="E15" i="5" a="1"/>
  <c r="G15" i="5"/>
  <c r="B15" i="5" a="1"/>
  <c r="A15" i="5" a="1"/>
  <c r="E14" i="5" a="1"/>
  <c r="B14" i="5" a="1"/>
  <c r="H14" i="5"/>
  <c r="A14" i="5" a="1"/>
  <c r="F14" i="5" a="1"/>
  <c r="D14" i="5" a="1"/>
  <c r="G14" i="5"/>
  <c r="C14" i="5" a="1"/>
  <c r="G13" i="5"/>
  <c r="F13" i="5" a="1"/>
  <c r="E13" i="5" a="1"/>
  <c r="A13" i="5" a="1"/>
  <c r="H13" i="5"/>
  <c r="B13" i="5" a="1"/>
  <c r="C13" i="5" a="1"/>
  <c r="D13" i="5" a="1"/>
  <c r="H12" i="5"/>
  <c r="B12" i="5" a="1"/>
  <c r="C12" i="5" a="1"/>
  <c r="F12" i="5" a="1"/>
  <c r="E12" i="5" a="1"/>
  <c r="A12" i="5" a="1"/>
  <c r="D12" i="5" a="1"/>
  <c r="G12" i="5"/>
  <c r="D10" i="5" a="1"/>
  <c r="E10" i="5" a="1"/>
  <c r="F10" i="5" a="1"/>
  <c r="G10" i="5"/>
  <c r="H10" i="5"/>
  <c r="A10" i="5" a="1"/>
  <c r="C10" i="5" a="1"/>
  <c r="B10" i="5" a="1"/>
  <c r="D9" i="5" a="1"/>
  <c r="C9" i="5" a="1"/>
  <c r="B9" i="5" a="1"/>
  <c r="F9" i="5" a="1"/>
  <c r="H9" i="5"/>
  <c r="G9" i="5"/>
  <c r="A9" i="5" a="1"/>
  <c r="E9" i="5" a="1"/>
  <c r="A8" i="5" a="1"/>
  <c r="E8" i="5" a="1"/>
  <c r="C8" i="5" a="1"/>
  <c r="G8" i="5"/>
  <c r="B8" i="5" a="1"/>
  <c r="H8" i="5"/>
  <c r="D8" i="5" a="1"/>
  <c r="F8" i="5" a="1"/>
  <c r="D7" i="5" a="1"/>
  <c r="F7" i="5" a="1"/>
  <c r="A7" i="5" a="1"/>
  <c r="B7" i="5" a="1"/>
  <c r="H7" i="5"/>
  <c r="E7" i="5" a="1"/>
  <c r="C7" i="5" a="1"/>
  <c r="G7" i="5"/>
  <c r="A6" i="5" a="1"/>
  <c r="G6" i="5"/>
  <c r="C6" i="5" a="1"/>
  <c r="E6" i="5" a="1"/>
  <c r="H6" i="5"/>
  <c r="F6" i="5" a="1"/>
  <c r="B6" i="5" a="1"/>
  <c r="A3" i="5" s="1"/>
  <c r="D6" i="5" a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<sst xmlns="http://schemas.openxmlformats.org/spreadsheetml/2006/main" count="153" uniqueCount="136">
  <si>
    <t>Notes</t>
  </si>
  <si>
    <t>Ask every candidate the same questions. Base ratings on evidence from the answers, not on impressions unrelated to the job.</t>
  </si>
  <si>
    <t>Criterion</t>
  </si>
  <si>
    <t>Definition</t>
  </si>
  <si>
    <t>Weight (%)</t>
  </si>
  <si>
    <t>Standard question</t>
  </si>
  <si>
    <t>Safety mindset</t>
  </si>
  <si>
    <t>Puts safety first and acts on hazards</t>
  </si>
  <si>
    <t>Tell me about a time you saw an unsafe condition. What did you do?</t>
  </si>
  <si>
    <t>Ignored or minimized it</t>
  </si>
  <si>
    <t>Reported it</t>
  </si>
  <si>
    <t>Stopped work, fixed it, and prevented recurrence</t>
  </si>
  <si>
    <t>Leading people</t>
  </si>
  <si>
    <t>Directs and develops a team</t>
  </si>
  <si>
    <t>Describe a time you had to get a team through a change or a conflict.</t>
  </si>
  <si>
    <t>Directed without involving anyone</t>
  </si>
  <si>
    <t>Involved the team and followed up</t>
  </si>
  <si>
    <t>Built ownership and improved results</t>
  </si>
  <si>
    <t>Problem solving</t>
  </si>
  <si>
    <t>Finds and fixes root causes</t>
  </si>
  <si>
    <t>Tell me about a recurring problem you solved. How did you find the cause?</t>
  </si>
  <si>
    <t>Fixed symptoms only</t>
  </si>
  <si>
    <t>Found a cause with some data</t>
  </si>
  <si>
    <t>Verified root cause and confirmed the fix worked</t>
  </si>
  <si>
    <t>Communication</t>
  </si>
  <si>
    <t>Clear, two-way, timely</t>
  </si>
  <si>
    <t>Give an example of explaining a difficult message to a group.</t>
  </si>
  <si>
    <t>Unclear or one-way</t>
  </si>
  <si>
    <t>Clear message</t>
  </si>
  <si>
    <t>Clear, adapted to audience, checked understanding</t>
  </si>
  <si>
    <t>Quality focus</t>
  </si>
  <si>
    <t>Builds quality into the work</t>
  </si>
  <si>
    <t>How have you improved quality or reduced defects?</t>
  </si>
  <si>
    <t>No specific example</t>
  </si>
  <si>
    <t>Followed quality procedures</t>
  </si>
  <si>
    <t>Led a measurable quality improvement</t>
  </si>
  <si>
    <t>Reliability</t>
  </si>
  <si>
    <t>Dependable and accountable</t>
  </si>
  <si>
    <t>Describe a time you had to meet a tough deadline or commitment.</t>
  </si>
  <si>
    <t>Missed it, no explanation</t>
  </si>
  <si>
    <t>Met it</t>
  </si>
  <si>
    <t>Met it and managed risks proactively</t>
  </si>
  <si>
    <t>Total weight</t>
  </si>
  <si>
    <t>Candidate ID</t>
  </si>
  <si>
    <t>Interviewer</t>
  </si>
  <si>
    <t>Recommendation</t>
  </si>
  <si>
    <t>C-101</t>
  </si>
  <si>
    <t>Interviewer 1</t>
  </si>
  <si>
    <t>Interviewer 2</t>
  </si>
  <si>
    <t>C-102</t>
  </si>
  <si>
    <t>Interviews</t>
  </si>
  <si>
    <t>Average weighted score</t>
  </si>
  <si>
    <t>Rank</t>
  </si>
  <si>
    <t>Role Criteria</t>
  </si>
  <si>
    <t>Step 1 · Define the role before reviewing any candidate. Example shown: Production Supervisor. Weights must total 100.</t>
  </si>
  <si>
    <t>Anchor 1 · Weak</t>
  </si>
  <si>
    <t>Anchor 3 · Adequate</t>
  </si>
  <si>
    <t>Anchor 5 · Strong</t>
  </si>
  <si>
    <t>Criteria defined</t>
  </si>
  <si>
    <t>Rating scale used on Interview Scores</t>
  </si>
  <si>
    <t>Weak</t>
  </si>
  <si>
    <t>Between weak and adequate</t>
  </si>
  <si>
    <t>Adequate</t>
  </si>
  <si>
    <t>Between adequate and strong</t>
  </si>
  <si>
    <t>Strong</t>
  </si>
  <si>
    <t>Matches Anchor 1</t>
  </si>
  <si>
    <t>Use when evidence sits between the anchors</t>
  </si>
  <si>
    <t>Matches Anchor 3</t>
  </si>
  <si>
    <t>Matches Anchor 5</t>
  </si>
  <si>
    <t>Interview Scores</t>
  </si>
  <si>
    <t>Step 2 · One row per interviewer per candidate. Rate each criterion 1 (weak) to 5 (strong) from evidence in the answers. Rate independently, then discuss. Example rows are placeholders.</t>
  </si>
  <si>
    <t>Status</t>
  </si>
  <si>
    <t>Candidate Comparison</t>
  </si>
  <si>
    <t>Step 3 · Candidates appear automatically from Interview Scores. Compare average scores, consensus among interviewers and strengths by criterion.</t>
  </si>
  <si>
    <t>Flag as 'Review' when interviewers' ratings on any criterion differ by at least</t>
  </si>
  <si>
    <t>points</t>
  </si>
  <si>
    <t>Average rating by criterion (1–5)</t>
  </si>
  <si>
    <t>Rating spread by criterion (highest − lowest across interviewers)</t>
  </si>
  <si>
    <t>Hire votes</t>
  </si>
  <si>
    <t>Largest spread</t>
  </si>
  <si>
    <t>Consensus</t>
  </si>
  <si>
    <t>Sort helper</t>
  </si>
  <si>
    <t>Strong hire</t>
  </si>
  <si>
    <t>Strong safety examples; probe on change leadership</t>
  </si>
  <si>
    <t>Hire</t>
  </si>
  <si>
    <t>Solid across criteria</t>
  </si>
  <si>
    <t>Good communicator; thinner on safety</t>
  </si>
  <si>
    <t>No hire</t>
  </si>
  <si>
    <t>Weak on leading people</t>
  </si>
  <si>
    <t>How to read this sheet</t>
  </si>
  <si>
    <t>• Candidate IDs are pulled automatically from Interview Scores (first 20 unique IDs, in order of first appearance).</t>
  </si>
  <si>
    <t>• Average weighted score = mean of each interviewer's weighted score. Rank 1 is highest; tied scores share a rank.</t>
  </si>
  <si>
    <t>• Hire votes = interviewers who recommended Hire or Strong hire.</t>
  </si>
  <si>
    <t>• Spread = highest minus lowest rating on a criterion. Review flagged criteria with the interviewers before deciding; it signals disagreement, not a wrong rating.</t>
  </si>
  <si>
    <t>Leaderboard</t>
  </si>
  <si>
    <t>Top 10 candidates ranked by average weighted score. Everything on this sheet is calculated; edit scores on Interview Scores.</t>
  </si>
  <si>
    <t>Candidate</t>
  </si>
  <si>
    <t>Strongest criterion</t>
  </si>
  <si>
    <t>Weakest criterion</t>
  </si>
  <si>
    <t>Lookup row</t>
  </si>
  <si>
    <t>Structured Interview Scorecard</t>
  </si>
  <si>
    <t>Define the criteria first. Score independently. Compare candidates fairly on the same evidence.</t>
  </si>
  <si>
    <t>HOW IT WORKS</t>
  </si>
  <si>
    <t>1 · Role Criteria</t>
  </si>
  <si>
    <t>List up to eight job-related criteria with weights (they should total 100), one standard question for each, and anchors describing weak (1), adequate (3) and strong (5) answers. Do this before reviewing any candidate.</t>
  </si>
  <si>
    <t>Open sheet →</t>
  </si>
  <si>
    <t>2 · Interview Scores</t>
  </si>
  <si>
    <t>For each candidate and interviewer, rate every criterion from 1 to 5. Interviewers rate independently before discussing. The weighted score and completeness check calculate automatically.</t>
  </si>
  <si>
    <t>3 · Candidate Comparison</t>
  </si>
  <si>
    <t>Candidates appear automatically. See average weighted score, rank, hire votes, ratings by criterion and where interviewers disagree.</t>
  </si>
  <si>
    <t>4 · Leaderboard</t>
  </si>
  <si>
    <t>A ranked view of the top 10 candidates with strongest and weakest criteria and a score chart for the debrief.</t>
  </si>
  <si>
    <t>WORKBOOK STATUS (updates live)</t>
  </si>
  <si>
    <t>Criteria weights</t>
  </si>
  <si>
    <t>Interviews logged</t>
  </si>
  <si>
    <t>Rating completeness</t>
  </si>
  <si>
    <t>Interviewer consensus</t>
  </si>
  <si>
    <t>COLOUR GUIDE</t>
  </si>
  <si>
    <t>Input cell</t>
  </si>
  <si>
    <t>Type or paste here. Cream cells are inputs.</t>
  </si>
  <si>
    <t>Calculated cell</t>
  </si>
  <si>
    <t>Contains a formula. Please don't overwrite.</t>
  </si>
  <si>
    <t>Rating colours</t>
  </si>
  <si>
    <t>Red = weak (1–2)  ·  Amber = adequate (3)  ·  Green = strong (4–5)</t>
  </si>
  <si>
    <t>GOOD PRACTICE</t>
  </si>
  <si>
    <t>Consistent questions</t>
  </si>
  <si>
    <t>Rate independently</t>
  </si>
  <si>
    <t>Interviewers submit ratings before discussing. Then use the Consensus flag to focus the debrief on genuine disagreements.</t>
  </si>
  <si>
    <t>Privacy and records</t>
  </si>
  <si>
    <t>Use candidate IDs, not personal details, where your policy allows. Keep records according to your retention rules, and review fairness with your HR and legal advisers.</t>
  </si>
  <si>
    <t>Example data</t>
  </si>
  <si>
    <t>The example role (Production Supervisor) and scores are placeholders showing the formulas. Overwrite them.</t>
  </si>
  <si>
    <t>IMPORTANT NOTICE</t>
  </si>
  <si>
    <t>Educational template</t>
  </si>
  <si>
    <t>This is an educational template. It supports an HR or people-operations team's planning and documentation. It is not legal, employment-law, or HR compliance advice and does not replace your organization's policies or applicable laws, which vary by country and region. Keep personal information to what your privacy policy allows.</t>
  </si>
  <si>
    <t>Weighted score (1–5)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</si>
</sst>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&quot;%&quot;"/>
    <numFmt numFmtId="165" formatCode="0.0"/>
  </numFmts>
  <fonts count="27" x14ac:knownFonts="1">
    <font>
      <sz val="11"/>
      <color theme="1"/>
      <name val="Calibri"/>
      <family val="2"/>
      <scheme val="minor"/>
    </font>
    <font>
      <i/>
      <sz val="10"/>
      <color rgb="FF4D5B6B"/>
      <name val="Calibri"/>
    </font>
    <font>
      <b/>
      <sz val="11"/>
      <color rgb="FFFFFFFF"/>
      <name val="Calibri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8"/>
      <color rgb="FFFFFFFF"/>
      <name val="Calibri"/>
    </font>
    <font>
      <b/>
      <sz val="18"/>
      <color rgb="FFFFFFFF"/>
      <name val="Calibri"/>
      <family val="2"/>
      <scheme val="minor"/>
    </font>
    <font>
      <u/>
      <sz val="11"/>
      <color theme="10"/>
      <name val="Calibri"/>
      <family val="2"/>
      <scheme val="minor"/>
    </font>
    <font>
      <i/>
      <sz val="11"/>
      <color rgb="FF4D5B6B"/>
      <name val="Calibri"/>
      <family val="2"/>
      <scheme val="minor"/>
    </font>
    <font>
      <i/>
      <sz val="10"/>
      <color rgb="FF4D5B6B"/>
      <name val="Calibri"/>
      <family val="2"/>
      <scheme val="minor"/>
    </font>
    <font>
      <sz val="10.5"/>
      <color rgb="FF1F2937"/>
      <name val="Calibri"/>
    </font>
    <font>
      <b/>
      <sz val="10.5"/>
      <color rgb="FF1F2937"/>
      <name val="Calibri"/>
    </font>
    <font>
      <b/>
      <sz val="11"/>
      <color rgb="FF1F2937"/>
      <name val="Calibri"/>
    </font>
    <font>
      <b/>
      <sz val="11"/>
      <color rgb="FF1F2937"/>
      <name val="Calibri"/>
      <family val="2"/>
      <scheme val="minor"/>
    </font>
    <font>
      <b/>
      <sz val="12"/>
      <color rgb="FF1F2937"/>
      <name val="Calibri"/>
    </font>
    <font>
      <b/>
      <sz val="11"/>
      <color rgb="FF153F8A"/>
      <name val="Calibri"/>
      <family val="2"/>
      <scheme val="minor"/>
    </font>
    <font>
      <sz val="10"/>
      <color rgb="FF4D5B6B"/>
      <name val="Calibri"/>
      <family val="2"/>
      <scheme val="minor"/>
    </font>
    <font>
      <b/>
      <sz val="11"/>
      <color rgb="FF153F8A"/>
      <name val="Calibri"/>
    </font>
    <font>
      <sz val="10.5"/>
      <color rgb="FF1F2937"/>
      <name val="Calibri"/>
      <family val="2"/>
      <scheme val="minor"/>
    </font>
    <font>
      <b/>
      <sz val="10.5"/>
      <color rgb="FF1F2937"/>
      <name val="Calibri"/>
      <family val="2"/>
      <scheme val="minor"/>
    </font>
    <font>
      <b/>
      <sz val="11"/>
      <color rgb="FF5B6B82"/>
      <name val="Calibri"/>
      <family val="2"/>
      <scheme val="minor"/>
    </font>
    <font>
      <sz val="9"/>
      <color rgb="FF9AA5B4"/>
      <name val="Calibri"/>
      <family val="2"/>
      <scheme val="minor"/>
    </font>
    <font>
      <b/>
      <sz val="12"/>
      <color rgb="FF153F8A"/>
      <name val="Calibri"/>
      <family val="2"/>
      <scheme val="minor"/>
    </font>
    <font>
      <b/>
      <sz val="22"/>
      <color rgb="FFFFFFFF"/>
      <name val="Calibri"/>
      <family val="2"/>
      <scheme val="minor"/>
    </font>
    <font>
      <b/>
      <sz val="10.5"/>
      <color rgb="FF153F8A"/>
      <name val="Calibri"/>
      <family val="2"/>
      <scheme val="minor"/>
    </font>
    <font>
      <b/>
      <sz val="10"/>
      <color rgb="FF4D5B6B"/>
      <name val="Calibri"/>
      <family val="2"/>
      <scheme val="minor"/>
    </font>
    <font>
      <b/>
      <u/>
      <sz val="10.5"/>
      <color rgb="FF153F8A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153F8A"/>
        <bgColor indexed="64"/>
      </patternFill>
    </fill>
    <fill>
      <patternFill patternType="solid">
        <fgColor rgb="FFE8EEF9"/>
        <bgColor indexed="64"/>
      </patternFill>
    </fill>
    <fill>
      <patternFill patternType="solid">
        <fgColor rgb="FFB54747"/>
        <bgColor indexed="64"/>
      </patternFill>
    </fill>
    <fill>
      <patternFill patternType="solid">
        <fgColor rgb="FFC28A1E"/>
        <bgColor indexed="64"/>
      </patternFill>
    </fill>
    <fill>
      <patternFill patternType="solid">
        <fgColor rgb="FF2E7D5B"/>
        <bgColor indexed="64"/>
      </patternFill>
    </fill>
    <fill>
      <patternFill patternType="solid">
        <fgColor rgb="FFFFF9E5"/>
        <bgColor indexed="64"/>
      </patternFill>
    </fill>
    <fill>
      <patternFill patternType="solid">
        <fgColor rgb="FFF4C7C3"/>
        <bgColor indexed="64"/>
      </patternFill>
    </fill>
    <fill>
      <patternFill patternType="solid">
        <fgColor rgb="FFF9DDD2"/>
        <bgColor indexed="64"/>
      </patternFill>
    </fill>
    <fill>
      <patternFill patternType="solid">
        <fgColor rgb="FFFFF1D6"/>
        <bgColor indexed="64"/>
      </patternFill>
    </fill>
    <fill>
      <patternFill patternType="solid">
        <fgColor rgb="FFDCEBD2"/>
        <bgColor indexed="64"/>
      </patternFill>
    </fill>
    <fill>
      <patternFill patternType="solid">
        <fgColor rgb="FFBFE3CF"/>
        <bgColor indexed="64"/>
      </patternFill>
    </fill>
    <fill>
      <patternFill patternType="solid">
        <fgColor rgb="FFF2F4F7"/>
        <bgColor indexed="64"/>
      </patternFill>
    </fill>
    <fill>
      <patternFill patternType="solid">
        <fgColor rgb="FF5B6B82"/>
        <bgColor indexed="64"/>
      </patternFill>
    </fill>
    <fill>
      <patternFill patternType="solid">
        <fgColor rgb="FF9AA5B4"/>
        <bgColor indexed="64"/>
      </patternFill>
    </fill>
  </fills>
  <borders count="10">
    <border>
      <left/>
      <right/>
      <top/>
      <bottom/>
      <diagonal/>
    </border>
    <border>
      <left style="thin">
        <color rgb="FFD0D7E2"/>
      </left>
      <right style="thin">
        <color rgb="FFD0D7E2"/>
      </right>
      <top style="thin">
        <color rgb="FFD0D7E2"/>
      </top>
      <bottom style="thin">
        <color rgb="FFD0D7E2"/>
      </bottom>
      <diagonal/>
    </border>
    <border>
      <left/>
      <right/>
      <top style="medium">
        <color rgb="FF153F8A"/>
      </top>
      <bottom/>
      <diagonal/>
    </border>
    <border>
      <left/>
      <right/>
      <top/>
      <bottom style="thin">
        <color rgb="FF153F8A"/>
      </bottom>
      <diagonal/>
    </border>
    <border>
      <left style="thin">
        <color rgb="FFC28A1E"/>
      </left>
      <right style="thin">
        <color rgb="FFC28A1E"/>
      </right>
      <top style="thin">
        <color rgb="FFC28A1E"/>
      </top>
      <bottom style="thin">
        <color rgb="FFC28A1E"/>
      </bottom>
      <diagonal/>
    </border>
    <border>
      <left/>
      <right/>
      <top style="thin">
        <color rgb="FFD0D7E2"/>
      </top>
      <bottom/>
      <diagonal/>
    </border>
    <border>
      <left/>
      <right/>
      <top style="thin">
        <color rgb="FFD0D7E2"/>
      </top>
      <bottom style="thin">
        <color rgb="FFD0D7E2"/>
      </bottom>
      <diagonal/>
    </border>
    <border>
      <left/>
      <right/>
      <top/>
      <bottom style="medium">
        <color rgb="FF153F8A"/>
      </bottom>
      <diagonal/>
    </border>
    <border>
      <left/>
      <right/>
      <top style="medium">
        <color rgb="FF153F8A"/>
      </top>
      <bottom style="thin">
        <color rgb="FFD0D7E2"/>
      </bottom>
      <diagonal/>
    </border>
    <border>
      <left style="thin">
        <color rgb="FFD0D7E2"/>
      </left>
      <right style="thin">
        <color rgb="FFD0D7E2"/>
      </right>
      <top style="medium">
        <color rgb="FFD0D7E2"/>
      </top>
      <bottom style="thin">
        <color rgb="FFD0D7E2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81">
    <xf numFmtId="0" fontId="0" fillId="0" borderId="0" xfId="0"/>
    <xf numFmtId="0" fontId="5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1" fillId="3" borderId="0" xfId="0" applyFont="1" applyFill="1" applyAlignment="1">
      <alignment vertical="center"/>
    </xf>
    <xf numFmtId="0" fontId="9" fillId="3" borderId="0" xfId="0" applyFont="1" applyFill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11" fillId="7" borderId="1" xfId="0" applyFont="1" applyFill="1" applyBorder="1" applyAlignment="1">
      <alignment vertical="center" wrapText="1"/>
    </xf>
    <xf numFmtId="0" fontId="10" fillId="7" borderId="1" xfId="0" applyFont="1" applyFill="1" applyBorder="1" applyAlignment="1">
      <alignment vertical="center" wrapText="1"/>
    </xf>
    <xf numFmtId="1" fontId="11" fillId="7" borderId="1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13" fillId="0" borderId="0" xfId="0" applyFont="1" applyAlignment="1">
      <alignment horizontal="center" vertical="center"/>
    </xf>
    <xf numFmtId="0" fontId="12" fillId="0" borderId="2" xfId="0" applyFont="1" applyBorder="1" applyAlignment="1">
      <alignment vertical="center"/>
    </xf>
    <xf numFmtId="0" fontId="13" fillId="0" borderId="2" xfId="0" applyFont="1" applyBorder="1" applyAlignment="1">
      <alignment vertical="center"/>
    </xf>
    <xf numFmtId="0" fontId="14" fillId="0" borderId="2" xfId="0" applyFont="1" applyBorder="1" applyAlignment="1">
      <alignment horizontal="center" vertical="center"/>
    </xf>
    <xf numFmtId="0" fontId="15" fillId="0" borderId="0" xfId="0" applyFont="1"/>
    <xf numFmtId="0" fontId="15" fillId="0" borderId="3" xfId="0" applyFont="1" applyBorder="1"/>
    <xf numFmtId="0" fontId="3" fillId="8" borderId="0" xfId="0" applyFont="1" applyFill="1" applyAlignment="1">
      <alignment horizontal="center"/>
    </xf>
    <xf numFmtId="0" fontId="3" fillId="9" borderId="0" xfId="0" applyFont="1" applyFill="1" applyAlignment="1">
      <alignment horizontal="center"/>
    </xf>
    <xf numFmtId="0" fontId="3" fillId="10" borderId="0" xfId="0" applyFont="1" applyFill="1" applyAlignment="1">
      <alignment horizontal="center"/>
    </xf>
    <xf numFmtId="0" fontId="3" fillId="11" borderId="0" xfId="0" applyFont="1" applyFill="1" applyAlignment="1">
      <alignment horizontal="center"/>
    </xf>
    <xf numFmtId="0" fontId="3" fillId="12" borderId="0" xfId="0" applyFont="1" applyFill="1" applyAlignment="1">
      <alignment horizontal="center"/>
    </xf>
    <xf numFmtId="0" fontId="8" fillId="0" borderId="0" xfId="0" applyFont="1"/>
    <xf numFmtId="0" fontId="16" fillId="0" borderId="0" xfId="0" applyFont="1"/>
    <xf numFmtId="0" fontId="16" fillId="0" borderId="0" xfId="0" applyFont="1" applyAlignment="1">
      <alignment vertical="center"/>
    </xf>
    <xf numFmtId="0" fontId="17" fillId="3" borderId="0" xfId="0" applyFont="1" applyFill="1" applyAlignment="1">
      <alignment vertical="center"/>
    </xf>
    <xf numFmtId="0" fontId="15" fillId="3" borderId="0" xfId="0" applyFont="1" applyFill="1" applyAlignment="1">
      <alignment vertical="center"/>
    </xf>
    <xf numFmtId="164" fontId="17" fillId="3" borderId="0" xfId="0" applyNumberFormat="1" applyFont="1" applyFill="1" applyAlignment="1">
      <alignment horizontal="center" vertical="center"/>
    </xf>
    <xf numFmtId="0" fontId="10" fillId="7" borderId="1" xfId="0" applyFont="1" applyFill="1" applyBorder="1" applyAlignment="1">
      <alignment vertical="center"/>
    </xf>
    <xf numFmtId="0" fontId="10" fillId="7" borderId="1" xfId="0" applyFont="1" applyFill="1" applyBorder="1" applyAlignment="1">
      <alignment horizontal="center" vertical="center"/>
    </xf>
    <xf numFmtId="2" fontId="11" fillId="13" borderId="1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18" fillId="0" borderId="0" xfId="0" applyFont="1" applyAlignment="1">
      <alignment vertical="center"/>
    </xf>
    <xf numFmtId="0" fontId="19" fillId="7" borderId="4" xfId="0" applyFont="1" applyFill="1" applyBorder="1" applyAlignment="1">
      <alignment horizontal="center" vertical="center"/>
    </xf>
    <xf numFmtId="0" fontId="15" fillId="3" borderId="0" xfId="0" applyFont="1" applyFill="1" applyAlignment="1">
      <alignment horizontal="left" vertical="center"/>
    </xf>
    <xf numFmtId="0" fontId="20" fillId="3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 wrapText="1"/>
    </xf>
    <xf numFmtId="0" fontId="4" fillId="14" borderId="0" xfId="0" applyFont="1" applyFill="1" applyAlignment="1">
      <alignment horizontal="center" vertical="center" wrapText="1"/>
    </xf>
    <xf numFmtId="0" fontId="4" fillId="15" borderId="0" xfId="0" applyFont="1" applyFill="1" applyAlignment="1">
      <alignment horizontal="center" vertical="center" wrapText="1"/>
    </xf>
    <xf numFmtId="0" fontId="18" fillId="13" borderId="1" xfId="0" applyFont="1" applyFill="1" applyBorder="1" applyAlignment="1">
      <alignment horizontal="center" vertical="center"/>
    </xf>
    <xf numFmtId="0" fontId="21" fillId="0" borderId="0" xfId="0" applyFont="1" applyAlignment="1">
      <alignment horizontal="center"/>
    </xf>
    <xf numFmtId="0" fontId="19" fillId="13" borderId="1" xfId="0" applyFont="1" applyFill="1" applyBorder="1" applyAlignment="1">
      <alignment horizontal="center" vertical="center"/>
    </xf>
    <xf numFmtId="0" fontId="19" fillId="13" borderId="1" xfId="0" applyFont="1" applyFill="1" applyBorder="1" applyAlignment="1">
      <alignment horizontal="left" vertical="center"/>
    </xf>
    <xf numFmtId="2" fontId="19" fillId="13" borderId="1" xfId="0" applyNumberFormat="1" applyFont="1" applyFill="1" applyBorder="1" applyAlignment="1">
      <alignment horizontal="center" vertical="center"/>
    </xf>
    <xf numFmtId="165" fontId="18" fillId="13" borderId="1" xfId="0" applyNumberFormat="1" applyFont="1" applyFill="1" applyBorder="1" applyAlignment="1">
      <alignment horizontal="center" vertical="center"/>
    </xf>
    <xf numFmtId="1" fontId="18" fillId="13" borderId="1" xfId="0" applyNumberFormat="1" applyFont="1" applyFill="1" applyBorder="1" applyAlignment="1">
      <alignment horizontal="center" vertical="center"/>
    </xf>
    <xf numFmtId="0" fontId="22" fillId="0" borderId="0" xfId="0" applyFont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15" borderId="1" xfId="0" applyFont="1" applyFill="1" applyBorder="1" applyAlignment="1">
      <alignment horizontal="center" vertical="center" wrapText="1"/>
    </xf>
    <xf numFmtId="0" fontId="21" fillId="13" borderId="1" xfId="0" applyFont="1" applyFill="1" applyBorder="1" applyAlignment="1">
      <alignment horizontal="center" vertical="center"/>
    </xf>
    <xf numFmtId="0" fontId="0" fillId="2" borderId="0" xfId="0" applyFill="1" applyAlignment="1">
      <alignment vertical="center"/>
    </xf>
    <xf numFmtId="0" fontId="23" fillId="2" borderId="0" xfId="0" applyFont="1" applyFill="1" applyAlignment="1">
      <alignment vertical="center"/>
    </xf>
    <xf numFmtId="0" fontId="0" fillId="3" borderId="0" xfId="0" applyFill="1" applyAlignment="1">
      <alignment vertical="center"/>
    </xf>
    <xf numFmtId="0" fontId="8" fillId="3" borderId="0" xfId="0" applyFont="1" applyFill="1" applyAlignment="1">
      <alignment vertical="center"/>
    </xf>
    <xf numFmtId="0" fontId="15" fillId="0" borderId="7" xfId="0" applyFont="1" applyBorder="1" applyAlignment="1">
      <alignment vertical="center"/>
    </xf>
    <xf numFmtId="0" fontId="15" fillId="0" borderId="0" xfId="0" applyFont="1" applyAlignment="1">
      <alignment vertical="center"/>
    </xf>
    <xf numFmtId="0" fontId="24" fillId="0" borderId="8" xfId="0" applyFont="1" applyBorder="1" applyAlignment="1">
      <alignment vertical="center"/>
    </xf>
    <xf numFmtId="0" fontId="18" fillId="0" borderId="8" xfId="0" applyFont="1" applyBorder="1" applyAlignment="1">
      <alignment vertical="center" wrapText="1"/>
    </xf>
    <xf numFmtId="0" fontId="24" fillId="0" borderId="6" xfId="0" applyFont="1" applyBorder="1" applyAlignment="1">
      <alignment vertical="center"/>
    </xf>
    <xf numFmtId="0" fontId="18" fillId="0" borderId="6" xfId="0" applyFont="1" applyBorder="1" applyAlignment="1">
      <alignment vertical="center" wrapText="1"/>
    </xf>
    <xf numFmtId="0" fontId="24" fillId="0" borderId="5" xfId="0" applyFont="1" applyBorder="1" applyAlignment="1">
      <alignment vertical="center"/>
    </xf>
    <xf numFmtId="0" fontId="18" fillId="0" borderId="5" xfId="0" applyFont="1" applyBorder="1" applyAlignment="1">
      <alignment vertical="center" wrapText="1"/>
    </xf>
    <xf numFmtId="0" fontId="19" fillId="0" borderId="8" xfId="0" applyFont="1" applyBorder="1" applyAlignment="1">
      <alignment vertical="center"/>
    </xf>
    <xf numFmtId="0" fontId="18" fillId="0" borderId="8" xfId="0" applyFont="1" applyBorder="1" applyAlignment="1">
      <alignment vertical="center"/>
    </xf>
    <xf numFmtId="0" fontId="19" fillId="0" borderId="8" xfId="0" applyFont="1" applyBorder="1" applyAlignment="1">
      <alignment horizontal="center" vertical="center"/>
    </xf>
    <xf numFmtId="0" fontId="19" fillId="0" borderId="6" xfId="0" applyFont="1" applyBorder="1" applyAlignment="1">
      <alignment vertical="center"/>
    </xf>
    <xf numFmtId="0" fontId="18" fillId="0" borderId="6" xfId="0" applyFont="1" applyBorder="1" applyAlignment="1">
      <alignment vertical="center"/>
    </xf>
    <xf numFmtId="0" fontId="19" fillId="0" borderId="6" xfId="0" applyFont="1" applyBorder="1" applyAlignment="1">
      <alignment horizontal="center" vertical="center"/>
    </xf>
    <xf numFmtId="0" fontId="19" fillId="0" borderId="5" xfId="0" applyFont="1" applyBorder="1" applyAlignment="1">
      <alignment vertical="center"/>
    </xf>
    <xf numFmtId="0" fontId="18" fillId="0" borderId="5" xfId="0" applyFont="1" applyBorder="1" applyAlignment="1">
      <alignment vertical="center"/>
    </xf>
    <xf numFmtId="0" fontId="19" fillId="0" borderId="5" xfId="0" applyFont="1" applyBorder="1" applyAlignment="1">
      <alignment horizontal="center" vertical="center"/>
    </xf>
    <xf numFmtId="0" fontId="19" fillId="7" borderId="9" xfId="0" applyFont="1" applyFill="1" applyBorder="1" applyAlignment="1">
      <alignment horizontal="center" vertical="center"/>
    </xf>
    <xf numFmtId="0" fontId="19" fillId="10" borderId="1" xfId="0" applyFont="1" applyFill="1" applyBorder="1" applyAlignment="1">
      <alignment horizontal="center" vertical="center"/>
    </xf>
    <xf numFmtId="0" fontId="16" fillId="13" borderId="0" xfId="0" applyFont="1" applyFill="1" applyAlignment="1">
      <alignment vertical="center"/>
    </xf>
    <xf numFmtId="0" fontId="16" fillId="13" borderId="0" xfId="0" applyFont="1" applyFill="1" applyAlignment="1">
      <alignment vertical="center" wrapText="1"/>
    </xf>
    <xf numFmtId="0" fontId="25" fillId="13" borderId="0" xfId="0" applyFont="1" applyFill="1" applyAlignment="1">
      <alignment vertical="center"/>
    </xf>
    <xf numFmtId="0" fontId="26" fillId="0" borderId="8" xfId="1" applyFont="1" applyBorder="1" applyAlignment="1">
      <alignment horizontal="center" vertical="center"/>
    </xf>
    <xf numFmtId="0" fontId="26" fillId="0" borderId="6" xfId="1" applyFont="1" applyBorder="1" applyAlignment="1">
      <alignment horizontal="center" vertical="center"/>
    </xf>
    <xf numFmtId="0" fontId="26" fillId="0" borderId="5" xfId="1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31">
    <dxf>
      <font>
        <color rgb="FF4D5B6B"/>
      </font>
      <fill>
        <patternFill patternType="solid">
          <fgColor indexed="64"/>
          <bgColor rgb="FFE5E7EB"/>
        </patternFill>
      </fill>
    </dxf>
    <dxf>
      <font>
        <color rgb="FF1B7F4B"/>
      </font>
      <fill>
        <patternFill patternType="solid">
          <fgColor indexed="64"/>
          <bgColor rgb="FFD9F2E3"/>
        </patternFill>
      </fill>
    </dxf>
    <dxf>
      <font>
        <b/>
        <i val="0"/>
        <color rgb="FF9A6700"/>
      </font>
      <fill>
        <patternFill patternType="solid">
          <fgColor indexed="64"/>
          <bgColor rgb="FFFFF1D6"/>
        </patternFill>
      </fill>
    </dxf>
    <dxf>
      <font>
        <b/>
        <i val="0"/>
        <color rgb="FF7A5A00"/>
      </font>
      <fill>
        <patternFill patternType="solid">
          <fgColor indexed="64"/>
          <bgColor rgb="FFFFE9A8"/>
        </patternFill>
      </fill>
    </dxf>
    <dxf>
      <font>
        <color rgb="FF9AA5B4"/>
      </font>
    </dxf>
    <dxf>
      <font>
        <b/>
        <i val="0"/>
        <color rgb="FF7A1A12"/>
      </font>
      <fill>
        <patternFill patternType="solid">
          <fgColor indexed="64"/>
          <bgColor rgb="FFF4A6A0"/>
        </patternFill>
      </fill>
    </dxf>
    <dxf>
      <font>
        <color rgb="FFE5E7EB"/>
      </font>
      <fill>
        <patternFill patternType="solid">
          <fgColor indexed="64"/>
          <bgColor rgb="FFE5E7EB"/>
        </patternFill>
      </fill>
    </dxf>
    <dxf>
      <font>
        <color rgb="FFE5E7EB"/>
      </font>
      <fill>
        <patternFill patternType="solid">
          <fgColor indexed="64"/>
          <bgColor rgb="FFE5E7EB"/>
        </patternFill>
      </fill>
    </dxf>
    <dxf>
      <font>
        <color rgb="FF4D5B6B"/>
      </font>
      <fill>
        <patternFill patternType="solid">
          <fgColor indexed="64"/>
          <bgColor rgb="FFE5E7EB"/>
        </patternFill>
      </fill>
    </dxf>
    <dxf>
      <font>
        <color rgb="FF1B7F4B"/>
      </font>
      <fill>
        <patternFill patternType="solid">
          <fgColor indexed="64"/>
          <bgColor rgb="FFD9F2E3"/>
        </patternFill>
      </fill>
    </dxf>
    <dxf>
      <font>
        <b/>
        <i val="0"/>
        <color rgb="FF9A6700"/>
      </font>
      <fill>
        <patternFill patternType="solid">
          <fgColor indexed="64"/>
          <bgColor rgb="FFFFF1D6"/>
        </patternFill>
      </fill>
    </dxf>
    <dxf>
      <font>
        <b/>
        <i val="0"/>
        <color rgb="FF7A1A12"/>
      </font>
      <fill>
        <patternFill patternType="solid">
          <fgColor indexed="64"/>
          <bgColor rgb="FFF4A6A0"/>
        </patternFill>
      </fill>
    </dxf>
    <dxf>
      <font>
        <b/>
        <i val="0"/>
        <color rgb="FF7A5A00"/>
      </font>
      <fill>
        <patternFill patternType="solid">
          <fgColor indexed="64"/>
          <bgColor rgb="FFFFE9A8"/>
        </patternFill>
      </fill>
    </dxf>
    <dxf>
      <font>
        <color rgb="FFFFFFFF"/>
      </font>
      <fill>
        <patternFill patternType="solid">
          <fgColor indexed="64"/>
          <bgColor rgb="FFB42318"/>
        </patternFill>
      </fill>
    </dxf>
    <dxf>
      <font>
        <color rgb="FFB42318"/>
      </font>
      <fill>
        <patternFill patternType="solid">
          <fgColor indexed="64"/>
          <bgColor rgb="FFFDE2E2"/>
        </patternFill>
      </fill>
    </dxf>
    <dxf>
      <font>
        <color rgb="FF1B7F4B"/>
      </font>
      <fill>
        <patternFill patternType="solid">
          <fgColor indexed="64"/>
          <bgColor rgb="FFD9F2E3"/>
        </patternFill>
      </fill>
    </dxf>
    <dxf>
      <font>
        <color rgb="FFFFFFFF"/>
      </font>
      <fill>
        <patternFill patternType="solid">
          <fgColor indexed="64"/>
          <bgColor rgb="FF1B7F4B"/>
        </patternFill>
      </fill>
    </dxf>
    <dxf>
      <font>
        <color rgb="FF1B7F4B"/>
      </font>
    </dxf>
    <dxf>
      <font>
        <color rgb="FF9A6700"/>
      </font>
      <fill>
        <patternFill patternType="solid">
          <fgColor indexed="64"/>
          <bgColor rgb="FFFFF1D6"/>
        </patternFill>
      </fill>
    </dxf>
    <dxf>
      <fill>
        <patternFill patternType="solid">
          <fgColor indexed="64"/>
          <bgColor rgb="FFBFE3CF"/>
        </patternFill>
      </fill>
    </dxf>
    <dxf>
      <fill>
        <patternFill patternType="solid">
          <fgColor indexed="64"/>
          <bgColor rgb="FFDCEBD2"/>
        </patternFill>
      </fill>
    </dxf>
    <dxf>
      <fill>
        <patternFill patternType="solid">
          <fgColor indexed="64"/>
          <bgColor rgb="FFFFF1D6"/>
        </patternFill>
      </fill>
    </dxf>
    <dxf>
      <fill>
        <patternFill patternType="solid">
          <fgColor indexed="64"/>
          <bgColor rgb="FFF9DDD2"/>
        </patternFill>
      </fill>
    </dxf>
    <dxf>
      <fill>
        <patternFill patternType="solid">
          <fgColor indexed="64"/>
          <bgColor rgb="FFF4C7C3"/>
        </patternFill>
      </fill>
    </dxf>
    <dxf>
      <font>
        <color rgb="FFE5E7EB"/>
      </font>
      <fill>
        <patternFill patternType="solid">
          <fgColor indexed="64"/>
          <bgColor rgb="FFE5E7EB"/>
        </patternFill>
      </fill>
    </dxf>
    <dxf>
      <border>
        <top style="thin">
          <color rgb="FF153F8A"/>
        </top>
      </border>
    </dxf>
    <dxf>
      <font>
        <color rgb="FFB42318"/>
      </font>
      <fill>
        <patternFill patternType="solid">
          <fgColor indexed="64"/>
          <bgColor rgb="FFFDE2E2"/>
        </patternFill>
      </fill>
    </dxf>
    <dxf>
      <font>
        <color rgb="FF1B7F4B"/>
      </font>
      <fill>
        <patternFill patternType="solid">
          <fgColor indexed="64"/>
          <bgColor rgb="FFD9F2E3"/>
        </patternFill>
      </fill>
    </dxf>
    <dxf>
      <font>
        <color rgb="FFB42318"/>
      </font>
      <fill>
        <patternFill patternType="solid">
          <fgColor indexed="64"/>
          <bgColor rgb="FFFDE2E2"/>
        </patternFill>
      </fill>
    </dxf>
    <dxf>
      <font>
        <color rgb="FF9A6700"/>
      </font>
      <fill>
        <patternFill patternType="solid">
          <fgColor indexed="64"/>
          <bgColor rgb="FFFFF1D6"/>
        </patternFill>
      </fill>
    </dxf>
    <dxf>
      <font>
        <color rgb="FF1B7F4B"/>
      </font>
      <fill>
        <patternFill patternType="solid">
          <fgColor indexed="64"/>
          <bgColor rgb="FFD9F2E3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eetMetadata" Target="metadata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rgbClr val="153F8A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Average weighted score by candidate (1–5)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rgbClr val="153F8A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v>Average weighted score</c:v>
          </c:tx>
          <c:spPr>
            <a:solidFill>
              <a:srgbClr val="153F8A"/>
            </a:solidFill>
            <a:ln>
              <a:noFill/>
            </a:ln>
            <a:effectLst/>
          </c:spPr>
          <c:invertIfNegative val="0"/>
          <c:dLbls>
            <c:numFmt formatCode="0.0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Leaderboard!$B$6:$B$15</c:f>
              <c:strCache>
                <c:ptCount val="2"/>
                <c:pt idx="0">
                  <c:v>C-101</c:v>
                </c:pt>
                <c:pt idx="1">
                  <c:v>C-102</c:v>
                </c:pt>
              </c:strCache>
            </c:strRef>
          </c:cat>
          <c:val>
            <c:numRef>
              <c:f>Leaderboard!$C$6:$C$15</c:f>
              <c:numCache>
                <c:formatCode>0.00</c:formatCode>
                <c:ptCount val="10"/>
                <c:pt idx="0">
                  <c:v>4.0999999999999996</c:v>
                </c:pt>
                <c:pt idx="1">
                  <c:v>3.35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85E-4D5E-A40D-449E8AD522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axId val="190657376"/>
        <c:axId val="59005360"/>
      </c:barChart>
      <c:catAx>
        <c:axId val="190657376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9005360"/>
        <c:crosses val="autoZero"/>
        <c:auto val="1"/>
        <c:lblAlgn val="ctr"/>
        <c:lblOffset val="100"/>
        <c:noMultiLvlLbl val="0"/>
      </c:catAx>
      <c:valAx>
        <c:axId val="59005360"/>
        <c:scaling>
          <c:orientation val="minMax"/>
          <c:max val="5"/>
          <c:min val="1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0657376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mp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mp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mp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mp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tmp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587375</xdr:colOff>
      <xdr:row>0</xdr:row>
      <xdr:rowOff>50800</xdr:rowOff>
    </xdr:from>
    <xdr:to>
      <xdr:col>3</xdr:col>
      <xdr:colOff>1755775</xdr:colOff>
      <xdr:row>0</xdr:row>
      <xdr:rowOff>635000</xdr:rowOff>
    </xdr:to>
    <xdr:sp macro="" textlink="">
      <xdr:nvSpPr>
        <xdr:cNvPr id="3" name="Brand Logo Badge">
          <a:extLst>
            <a:ext uri="{FF2B5EF4-FFF2-40B4-BE49-F238E27FC236}">
              <a16:creationId xmlns:a16="http://schemas.microsoft.com/office/drawing/2014/main" id="{831AB9FD-EF5C-4A90-8ADC-B27A3F6A865D}"/>
            </a:ext>
          </a:extLst>
        </xdr:cNvPr>
        <xdr:cNvSpPr/>
      </xdr:nvSpPr>
      <xdr:spPr>
        <a:xfrm>
          <a:off x="10312400" y="50800"/>
          <a:ext cx="1168400" cy="584200"/>
        </a:xfrm>
        <a:prstGeom prst="roundRect">
          <a:avLst/>
        </a:prstGeom>
        <a:solidFill>
          <a:srgbClr val="FFFFFF"/>
        </a:solidFill>
        <a:ln w="25400" cap="flat" cmpd="sng" algn="ctr">
          <a:noFill/>
          <a:prstDash val="solid"/>
        </a:ln>
        <a:effectLst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/>
        </a:p>
      </xdr:txBody>
    </xdr:sp>
    <xdr:clientData/>
  </xdr:twoCellAnchor>
  <xdr:twoCellAnchor editAs="oneCell">
    <xdr:from>
      <xdr:col>3</xdr:col>
      <xdr:colOff>753371</xdr:colOff>
      <xdr:row>0</xdr:row>
      <xdr:rowOff>114300</xdr:rowOff>
    </xdr:from>
    <xdr:to>
      <xdr:col>3</xdr:col>
      <xdr:colOff>1589778</xdr:colOff>
      <xdr:row>0</xdr:row>
      <xdr:rowOff>571500</xdr:rowOff>
    </xdr:to>
    <xdr:pic>
      <xdr:nvPicPr>
        <xdr:cNvPr id="2" name="Brand Logo" descr="Six Sigma Kaizen logo">
          <a:extLst>
            <a:ext uri="{FF2B5EF4-FFF2-40B4-BE49-F238E27FC236}">
              <a16:creationId xmlns:a16="http://schemas.microsoft.com/office/drawing/2014/main" id="{107CFF63-B9AE-AC29-3EE0-A33EE2DD1B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8396" y="114300"/>
          <a:ext cx="836407" cy="4572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708025</xdr:colOff>
      <xdr:row>0</xdr:row>
      <xdr:rowOff>50800</xdr:rowOff>
    </xdr:from>
    <xdr:to>
      <xdr:col>5</xdr:col>
      <xdr:colOff>1876425</xdr:colOff>
      <xdr:row>0</xdr:row>
      <xdr:rowOff>635000</xdr:rowOff>
    </xdr:to>
    <xdr:sp macro="" textlink="">
      <xdr:nvSpPr>
        <xdr:cNvPr id="3" name="Brand Logo Badge">
          <a:extLst>
            <a:ext uri="{FF2B5EF4-FFF2-40B4-BE49-F238E27FC236}">
              <a16:creationId xmlns:a16="http://schemas.microsoft.com/office/drawing/2014/main" id="{9BB069B2-E002-476D-8A55-FA2785E4D560}"/>
            </a:ext>
          </a:extLst>
        </xdr:cNvPr>
        <xdr:cNvSpPr/>
      </xdr:nvSpPr>
      <xdr:spPr>
        <a:xfrm>
          <a:off x="10871200" y="50800"/>
          <a:ext cx="1168400" cy="584200"/>
        </a:xfrm>
        <a:prstGeom prst="roundRect">
          <a:avLst/>
        </a:prstGeom>
        <a:solidFill>
          <a:srgbClr val="FFFFFF"/>
        </a:solidFill>
        <a:ln w="25400" cap="flat" cmpd="sng" algn="ctr">
          <a:noFill/>
          <a:prstDash val="solid"/>
        </a:ln>
        <a:effectLst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/>
        </a:p>
      </xdr:txBody>
    </xdr:sp>
    <xdr:clientData/>
  </xdr:twoCellAnchor>
  <xdr:twoCellAnchor editAs="oneCell">
    <xdr:from>
      <xdr:col>5</xdr:col>
      <xdr:colOff>874021</xdr:colOff>
      <xdr:row>0</xdr:row>
      <xdr:rowOff>114300</xdr:rowOff>
    </xdr:from>
    <xdr:to>
      <xdr:col>5</xdr:col>
      <xdr:colOff>1710428</xdr:colOff>
      <xdr:row>0</xdr:row>
      <xdr:rowOff>571500</xdr:rowOff>
    </xdr:to>
    <xdr:pic>
      <xdr:nvPicPr>
        <xdr:cNvPr id="2" name="Brand Logo" descr="Six Sigma Kaizen logo">
          <a:extLst>
            <a:ext uri="{FF2B5EF4-FFF2-40B4-BE49-F238E27FC236}">
              <a16:creationId xmlns:a16="http://schemas.microsoft.com/office/drawing/2014/main" id="{781FFBC7-C759-665F-2337-4E02B849F2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037196" y="114300"/>
          <a:ext cx="836407" cy="4572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50800</xdr:colOff>
      <xdr:row>0</xdr:row>
      <xdr:rowOff>50800</xdr:rowOff>
    </xdr:from>
    <xdr:to>
      <xdr:col>10</xdr:col>
      <xdr:colOff>1219200</xdr:colOff>
      <xdr:row>0</xdr:row>
      <xdr:rowOff>635000</xdr:rowOff>
    </xdr:to>
    <xdr:sp macro="" textlink="">
      <xdr:nvSpPr>
        <xdr:cNvPr id="3" name="Brand Logo Badge">
          <a:extLst>
            <a:ext uri="{FF2B5EF4-FFF2-40B4-BE49-F238E27FC236}">
              <a16:creationId xmlns:a16="http://schemas.microsoft.com/office/drawing/2014/main" id="{7FE1314B-4D7A-45DA-86BD-96D3238D8ABD}"/>
            </a:ext>
          </a:extLst>
        </xdr:cNvPr>
        <xdr:cNvSpPr/>
      </xdr:nvSpPr>
      <xdr:spPr>
        <a:xfrm>
          <a:off x="10871200" y="50800"/>
          <a:ext cx="1168400" cy="584200"/>
        </a:xfrm>
        <a:prstGeom prst="roundRect">
          <a:avLst/>
        </a:prstGeom>
        <a:solidFill>
          <a:srgbClr val="FFFFFF"/>
        </a:solidFill>
        <a:ln w="25400" cap="flat" cmpd="sng" algn="ctr">
          <a:noFill/>
          <a:prstDash val="solid"/>
        </a:ln>
        <a:effectLst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/>
        </a:p>
      </xdr:txBody>
    </xdr:sp>
    <xdr:clientData/>
  </xdr:twoCellAnchor>
  <xdr:twoCellAnchor editAs="oneCell">
    <xdr:from>
      <xdr:col>10</xdr:col>
      <xdr:colOff>216796</xdr:colOff>
      <xdr:row>0</xdr:row>
      <xdr:rowOff>114300</xdr:rowOff>
    </xdr:from>
    <xdr:to>
      <xdr:col>10</xdr:col>
      <xdr:colOff>1053203</xdr:colOff>
      <xdr:row>0</xdr:row>
      <xdr:rowOff>571500</xdr:rowOff>
    </xdr:to>
    <xdr:pic>
      <xdr:nvPicPr>
        <xdr:cNvPr id="2" name="Brand Logo" descr="Six Sigma Kaizen logo">
          <a:extLst>
            <a:ext uri="{FF2B5EF4-FFF2-40B4-BE49-F238E27FC236}">
              <a16:creationId xmlns:a16="http://schemas.microsoft.com/office/drawing/2014/main" id="{4028DAD2-704F-1518-B2F0-463055AB86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037196" y="114300"/>
          <a:ext cx="836407" cy="4572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107950</xdr:colOff>
      <xdr:row>0</xdr:row>
      <xdr:rowOff>50800</xdr:rowOff>
    </xdr:from>
    <xdr:to>
      <xdr:col>12</xdr:col>
      <xdr:colOff>209550</xdr:colOff>
      <xdr:row>0</xdr:row>
      <xdr:rowOff>635000</xdr:rowOff>
    </xdr:to>
    <xdr:sp macro="" textlink="">
      <xdr:nvSpPr>
        <xdr:cNvPr id="3" name="Brand Logo Badge">
          <a:extLst>
            <a:ext uri="{FF2B5EF4-FFF2-40B4-BE49-F238E27FC236}">
              <a16:creationId xmlns:a16="http://schemas.microsoft.com/office/drawing/2014/main" id="{479163C7-EAC1-49A1-8B53-676C88BA59C7}"/>
            </a:ext>
          </a:extLst>
        </xdr:cNvPr>
        <xdr:cNvSpPr/>
      </xdr:nvSpPr>
      <xdr:spPr>
        <a:xfrm>
          <a:off x="10871200" y="50800"/>
          <a:ext cx="1168400" cy="584200"/>
        </a:xfrm>
        <a:prstGeom prst="roundRect">
          <a:avLst/>
        </a:prstGeom>
        <a:solidFill>
          <a:srgbClr val="FFFFFF"/>
        </a:solidFill>
        <a:ln w="25400" cap="flat" cmpd="sng" algn="ctr">
          <a:noFill/>
          <a:prstDash val="solid"/>
        </a:ln>
        <a:effectLst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/>
        </a:p>
      </xdr:txBody>
    </xdr:sp>
    <xdr:clientData/>
  </xdr:twoCellAnchor>
  <xdr:twoCellAnchor editAs="oneCell">
    <xdr:from>
      <xdr:col>11</xdr:col>
      <xdr:colOff>273946</xdr:colOff>
      <xdr:row>0</xdr:row>
      <xdr:rowOff>114300</xdr:rowOff>
    </xdr:from>
    <xdr:to>
      <xdr:col>12</xdr:col>
      <xdr:colOff>43553</xdr:colOff>
      <xdr:row>0</xdr:row>
      <xdr:rowOff>571500</xdr:rowOff>
    </xdr:to>
    <xdr:pic>
      <xdr:nvPicPr>
        <xdr:cNvPr id="2" name="Brand Logo" descr="Six Sigma Kaizen logo">
          <a:extLst>
            <a:ext uri="{FF2B5EF4-FFF2-40B4-BE49-F238E27FC236}">
              <a16:creationId xmlns:a16="http://schemas.microsoft.com/office/drawing/2014/main" id="{F0290AD5-7FA9-154B-168D-45EFFA5203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037196" y="114300"/>
          <a:ext cx="836407" cy="4572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1270000</xdr:colOff>
      <xdr:row>0</xdr:row>
      <xdr:rowOff>50800</xdr:rowOff>
    </xdr:from>
    <xdr:to>
      <xdr:col>8</xdr:col>
      <xdr:colOff>657225</xdr:colOff>
      <xdr:row>0</xdr:row>
      <xdr:rowOff>635000</xdr:rowOff>
    </xdr:to>
    <xdr:sp macro="" textlink="">
      <xdr:nvSpPr>
        <xdr:cNvPr id="4" name="Brand Logo Badge">
          <a:extLst>
            <a:ext uri="{FF2B5EF4-FFF2-40B4-BE49-F238E27FC236}">
              <a16:creationId xmlns:a16="http://schemas.microsoft.com/office/drawing/2014/main" id="{66111794-8BE6-449A-9D9A-56946F87CFF0}"/>
            </a:ext>
          </a:extLst>
        </xdr:cNvPr>
        <xdr:cNvSpPr/>
      </xdr:nvSpPr>
      <xdr:spPr>
        <a:xfrm>
          <a:off x="9918700" y="50800"/>
          <a:ext cx="1168400" cy="584200"/>
        </a:xfrm>
        <a:prstGeom prst="roundRect">
          <a:avLst/>
        </a:prstGeom>
        <a:solidFill>
          <a:srgbClr val="FFFFFF"/>
        </a:solidFill>
        <a:ln w="25400" cap="flat" cmpd="sng" algn="ctr">
          <a:noFill/>
          <a:prstDash val="solid"/>
        </a:ln>
        <a:effectLst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/>
        </a:p>
      </xdr:txBody>
    </xdr:sp>
    <xdr:clientData/>
  </xdr:twoCellAnchor>
  <xdr:twoCellAnchor>
    <xdr:from>
      <xdr:col>0</xdr:col>
      <xdr:colOff>0</xdr:colOff>
      <xdr:row>16</xdr:row>
      <xdr:rowOff>0</xdr:rowOff>
    </xdr:from>
    <xdr:to>
      <xdr:col>8</xdr:col>
      <xdr:colOff>0</xdr:colOff>
      <xdr:row>34</xdr:row>
      <xdr:rowOff>0</xdr:rowOff>
    </xdr:to>
    <xdr:graphicFrame macro="">
      <xdr:nvGraphicFramePr>
        <xdr:cNvPr id="3" name="Score chart">
          <a:extLst>
            <a:ext uri="{FF2B5EF4-FFF2-40B4-BE49-F238E27FC236}">
              <a16:creationId xmlns:a16="http://schemas.microsoft.com/office/drawing/2014/main" id="{9085CC0C-BBA1-2E93-A293-B686FB47905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7</xdr:col>
      <xdr:colOff>1435996</xdr:colOff>
      <xdr:row>0</xdr:row>
      <xdr:rowOff>114300</xdr:rowOff>
    </xdr:from>
    <xdr:to>
      <xdr:col>8</xdr:col>
      <xdr:colOff>491228</xdr:colOff>
      <xdr:row>0</xdr:row>
      <xdr:rowOff>571500</xdr:rowOff>
    </xdr:to>
    <xdr:pic>
      <xdr:nvPicPr>
        <xdr:cNvPr id="2" name="Brand Logo" descr="Six Sigma Kaizen logo">
          <a:extLst>
            <a:ext uri="{FF2B5EF4-FFF2-40B4-BE49-F238E27FC236}">
              <a16:creationId xmlns:a16="http://schemas.microsoft.com/office/drawing/2014/main" id="{5C637879-B532-7EB3-DB98-5805A168B1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084696" y="114300"/>
          <a:ext cx="836407" cy="457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3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38591C44-8D10-491F-B838-8B35450F514D}">
  <we:reference id="wa200010725" version="1.0.0.1" store="en-US" storeType="OMEX"/>
  <we:alternateReferences>
    <we:reference id="WA200010725" version="1.0.0.1" store="" storeType="OMEX"/>
  </we:alternateReferences>
  <we:properties>
    <we:property name="claude.fileId" value="&quot;0622306a-be6f-4bda-9ca7-39b966888550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4D5B6B"/>
    <pageSetUpPr fitToPage="1"/>
  </sheetPr>
  <dimension ref="A1:D29"/>
  <sheetViews>
    <sheetView showGridLines="0" tabSelected="1" workbookViewId="0"/>
  </sheetViews>
  <sheetFormatPr defaultRowHeight="15" x14ac:dyDescent="0.25"/>
  <cols>
    <col min="1" max="1" width="3" customWidth="1"/>
    <col min="2" max="2" width="36.140625" customWidth="1"/>
    <col min="3" max="3" width="106.7109375" customWidth="1"/>
    <col min="4" max="4" width="28.5703125" customWidth="1"/>
  </cols>
  <sheetData>
    <row r="1" spans="1:4" ht="54" customHeight="1" x14ac:dyDescent="0.25">
      <c r="A1" s="52"/>
      <c r="B1" s="53" t="s">
        <v>100</v>
      </c>
      <c r="C1" s="52"/>
      <c r="D1" s="52"/>
    </row>
    <row r="2" spans="1:4" ht="24" customHeight="1" x14ac:dyDescent="0.25">
      <c r="A2" s="54"/>
      <c r="B2" s="55" t="s">
        <v>101</v>
      </c>
      <c r="C2" s="54"/>
      <c r="D2" s="54"/>
    </row>
    <row r="3" spans="1:4" ht="9.9499999999999993" customHeight="1" x14ac:dyDescent="0.25"/>
    <row r="4" spans="1:4" ht="26.1" customHeight="1" thickBot="1" x14ac:dyDescent="0.3">
      <c r="B4" s="57" t="s">
        <v>102</v>
      </c>
      <c r="C4" s="57"/>
      <c r="D4" s="57"/>
    </row>
    <row r="5" spans="1:4" ht="45.95" customHeight="1" x14ac:dyDescent="0.25">
      <c r="B5" s="58" t="s">
        <v>103</v>
      </c>
      <c r="C5" s="59" t="s">
        <v>104</v>
      </c>
      <c r="D5" s="78" t="s">
        <v>105</v>
      </c>
    </row>
    <row r="6" spans="1:4" ht="45.95" customHeight="1" x14ac:dyDescent="0.25">
      <c r="B6" s="60" t="s">
        <v>106</v>
      </c>
      <c r="C6" s="61" t="s">
        <v>107</v>
      </c>
      <c r="D6" s="79" t="s">
        <v>105</v>
      </c>
    </row>
    <row r="7" spans="1:4" ht="45.95" customHeight="1" x14ac:dyDescent="0.25">
      <c r="B7" s="60" t="s">
        <v>108</v>
      </c>
      <c r="C7" s="61" t="s">
        <v>109</v>
      </c>
      <c r="D7" s="79" t="s">
        <v>105</v>
      </c>
    </row>
    <row r="8" spans="1:4" ht="45.95" customHeight="1" x14ac:dyDescent="0.25">
      <c r="B8" s="62" t="s">
        <v>110</v>
      </c>
      <c r="C8" s="63" t="s">
        <v>111</v>
      </c>
      <c r="D8" s="80" t="s">
        <v>105</v>
      </c>
    </row>
    <row r="9" spans="1:4" ht="12" customHeight="1" x14ac:dyDescent="0.25"/>
    <row r="10" spans="1:4" ht="26.1" customHeight="1" thickBot="1" x14ac:dyDescent="0.3">
      <c r="B10" s="57" t="s">
        <v>112</v>
      </c>
      <c r="C10" s="57"/>
      <c r="D10" s="57"/>
    </row>
    <row r="11" spans="1:4" ht="24" customHeight="1" x14ac:dyDescent="0.25">
      <c r="B11" s="64" t="s">
        <v>113</v>
      </c>
      <c r="C11" s="65" t="str">
        <f>"Weights total "&amp;'Role Criteria'!C14&amp;" (target 100)."</f>
        <v>Weights total 100 (target 100).</v>
      </c>
      <c r="D11" s="66" t="str">
        <f>IF('Role Criteria'!C14=100,"✓ OK","✗ Check weights")</f>
        <v>✓ OK</v>
      </c>
    </row>
    <row r="12" spans="1:4" ht="24" customHeight="1" x14ac:dyDescent="0.25">
      <c r="B12" s="67" t="s">
        <v>58</v>
      </c>
      <c r="C12" s="68" t="str">
        <f>'Role Criteria'!C15&amp;" of 8 criteria defined."</f>
        <v>6 of 8 criteria defined.</v>
      </c>
      <c r="D12" s="69" t="str">
        <f>IF('Role Criteria'!C15&gt;0,"✓ OK","✗ Add criteria")</f>
        <v>✓ OK</v>
      </c>
    </row>
    <row r="13" spans="1:4" ht="24" customHeight="1" x14ac:dyDescent="0.25">
      <c r="B13" s="67" t="s">
        <v>114</v>
      </c>
      <c r="C13" s="68" t="str">
        <f>COUNTA('Interview Scores'!A7:A66)&amp;" interview rows across "&amp;COUNTIF('Candidate Comparison'!A6:A25,"?*")&amp;" candidates."</f>
        <v>4 interview rows across 2 candidates.</v>
      </c>
      <c r="D13" s="69" t="str">
        <f>IF(COUNTA('Interview Scores'!A7:A66)&gt;0,"✓ OK","⚠ No data yet")</f>
        <v>✓ OK</v>
      </c>
    </row>
    <row r="14" spans="1:4" ht="24" customHeight="1" x14ac:dyDescent="0.25">
      <c r="B14" s="67" t="s">
        <v>115</v>
      </c>
      <c r="C14" s="68" t="str">
        <f>COUNTIF('Interview Scores'!L7:L66,"Incomplete")&amp;" interview row(s) are missing ratings."</f>
        <v>0 interview row(s) are missing ratings.</v>
      </c>
      <c r="D14" s="69" t="str">
        <f>IF(COUNTIF('Interview Scores'!L7:L66,"Incomplete")=0,"✓ OK","⚠ Review")</f>
        <v>✓ OK</v>
      </c>
    </row>
    <row r="15" spans="1:4" ht="24" customHeight="1" x14ac:dyDescent="0.25">
      <c r="B15" s="70" t="s">
        <v>116</v>
      </c>
      <c r="C15" s="71" t="str">
        <f>COUNTIF('Candidate Comparison'!G6:G25,"Review")&amp;" candidate(s) have interviewers differing by "&amp;'Candidate Comparison'!G3&amp;"+ points on a criterion."</f>
        <v>0 candidate(s) have interviewers differing by 2+ points on a criterion.</v>
      </c>
      <c r="D15" s="72" t="str">
        <f>IF(COUNTIF('Candidate Comparison'!G6:G25,"Review")=0,"✓ OK","⚠ Discuss")</f>
        <v>✓ OK</v>
      </c>
    </row>
    <row r="16" spans="1:4" ht="12" customHeight="1" x14ac:dyDescent="0.25"/>
    <row r="17" spans="2:4" ht="26.1" customHeight="1" thickBot="1" x14ac:dyDescent="0.3">
      <c r="B17" s="57" t="s">
        <v>117</v>
      </c>
      <c r="C17" s="56"/>
      <c r="D17" s="56"/>
    </row>
    <row r="18" spans="2:4" ht="24" customHeight="1" x14ac:dyDescent="0.25">
      <c r="B18" s="73" t="s">
        <v>118</v>
      </c>
      <c r="C18" s="34" t="s">
        <v>119</v>
      </c>
    </row>
    <row r="19" spans="2:4" ht="24" customHeight="1" x14ac:dyDescent="0.25">
      <c r="B19" s="43" t="s">
        <v>120</v>
      </c>
      <c r="C19" s="34" t="s">
        <v>121</v>
      </c>
    </row>
    <row r="20" spans="2:4" ht="24" customHeight="1" x14ac:dyDescent="0.25">
      <c r="B20" s="74" t="s">
        <v>122</v>
      </c>
      <c r="C20" s="34" t="s">
        <v>123</v>
      </c>
    </row>
    <row r="21" spans="2:4" ht="12" customHeight="1" x14ac:dyDescent="0.25"/>
    <row r="22" spans="2:4" ht="26.1" customHeight="1" thickBot="1" x14ac:dyDescent="0.3">
      <c r="B22" s="57" t="s">
        <v>124</v>
      </c>
      <c r="C22" s="57"/>
      <c r="D22" s="57"/>
    </row>
    <row r="23" spans="2:4" ht="33.950000000000003" customHeight="1" x14ac:dyDescent="0.25">
      <c r="B23" s="58" t="s">
        <v>125</v>
      </c>
      <c r="C23" s="59" t="s">
        <v>1</v>
      </c>
      <c r="D23" s="65"/>
    </row>
    <row r="24" spans="2:4" ht="33.950000000000003" customHeight="1" x14ac:dyDescent="0.25">
      <c r="B24" s="60" t="s">
        <v>126</v>
      </c>
      <c r="C24" s="61" t="s">
        <v>127</v>
      </c>
      <c r="D24" s="68"/>
    </row>
    <row r="25" spans="2:4" ht="33.950000000000003" customHeight="1" x14ac:dyDescent="0.25">
      <c r="B25" s="60" t="s">
        <v>128</v>
      </c>
      <c r="C25" s="61" t="s">
        <v>129</v>
      </c>
      <c r="D25" s="68"/>
    </row>
    <row r="26" spans="2:4" ht="33.950000000000003" customHeight="1" x14ac:dyDescent="0.25">
      <c r="B26" s="62" t="s">
        <v>130</v>
      </c>
      <c r="C26" s="63" t="s">
        <v>131</v>
      </c>
      <c r="D26" s="71"/>
    </row>
    <row r="27" spans="2:4" ht="12" customHeight="1" x14ac:dyDescent="0.25"/>
    <row r="28" spans="2:4" ht="26.1" customHeight="1" thickBot="1" x14ac:dyDescent="0.3">
      <c r="B28" s="56" t="s">
        <v>132</v>
      </c>
      <c r="C28" s="56"/>
      <c r="D28" s="56"/>
    </row>
    <row r="29" spans="2:4" ht="57.95" customHeight="1" x14ac:dyDescent="0.25">
      <c r="B29" s="77" t="s">
        <v>133</v>
      </c>
      <c r="C29" s="76" t="s">
        <v>134</v>
      </c>
      <c r="D29" s="75"/>
    </row>
  </sheetData>
  <conditionalFormatting sqref="D11:D15">
    <cfRule type="expression" dxfId="30" priority="1">
      <formula>LEFT($D11,1)="✓"</formula>
    </cfRule>
    <cfRule type="expression" dxfId="29" priority="2">
      <formula>LEFT($D11,1)="⚠"</formula>
    </cfRule>
    <cfRule type="expression" dxfId="28" priority="3">
      <formula>LEFT($D11,1)="✗"</formula>
    </cfRule>
  </conditionalFormatting>
  <hyperlinks>
    <hyperlink ref="D5" location="'Role Criteria'!A1" tooltip="Go to Role Criteria" display="Open sheet →" xr:uid="{F9AFE080-7A91-4E57-9563-46C3C591A76D}"/>
    <hyperlink ref="D6" location="'Interview Scores'!A1" tooltip="Go to Interview Scores" display="Open sheet →" xr:uid="{8BF6CDBC-C77F-4AC5-8BD9-4A24822D2817}"/>
    <hyperlink ref="D7" location="'Candidate Comparison'!A1" tooltip="Go to Candidate Comparison" display="Open sheet →" xr:uid="{B530D4AF-039A-47C1-B84A-44C66E340041}"/>
    <hyperlink ref="D8" location="'Leaderboard'!A1" tooltip="Go to Leaderboard" display="Open sheet →" xr:uid="{655B387E-C2EA-47A3-B034-8EF51A101913}"/>
  </hyperlinks>
  <pageMargins left="0.75" right="0.75" top="1" bottom="1" header="0.5" footer="0.5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153F8A"/>
    <pageSetUpPr fitToPage="1"/>
  </sheetPr>
  <dimension ref="A1:G22"/>
  <sheetViews>
    <sheetView showGridLines="0" workbookViewId="0">
      <pane ySplit="4" topLeftCell="A5" activePane="bottomLeft" state="frozen"/>
      <selection pane="bottomLeft"/>
    </sheetView>
  </sheetViews>
  <sheetFormatPr defaultRowHeight="15" x14ac:dyDescent="0.25"/>
  <cols>
    <col min="1" max="1" width="24.7109375" customWidth="1"/>
    <col min="2" max="2" width="32.42578125" customWidth="1"/>
    <col min="3" max="3" width="13.28515625" customWidth="1"/>
    <col min="4" max="4" width="49.5703125" customWidth="1"/>
    <col min="5" max="6" width="32.42578125" customWidth="1"/>
    <col min="7" max="7" width="36.140625" customWidth="1"/>
  </cols>
  <sheetData>
    <row r="1" spans="1:7" ht="54" customHeight="1" x14ac:dyDescent="0.25">
      <c r="A1" s="1" t="s">
        <v>53</v>
      </c>
      <c r="B1" s="2"/>
      <c r="C1" s="2"/>
      <c r="D1" s="2"/>
      <c r="E1" s="2"/>
      <c r="F1" s="2"/>
      <c r="G1" s="2"/>
    </row>
    <row r="2" spans="1:7" ht="21.95" customHeight="1" x14ac:dyDescent="0.25">
      <c r="A2" s="3" t="s">
        <v>54</v>
      </c>
      <c r="B2" s="4"/>
      <c r="C2" s="4"/>
      <c r="D2" s="4"/>
      <c r="E2" s="4"/>
      <c r="F2" s="4"/>
      <c r="G2" s="4"/>
    </row>
    <row r="3" spans="1:7" ht="9.9499999999999993" customHeight="1" x14ac:dyDescent="0.25"/>
    <row r="4" spans="1:7" ht="33.950000000000003" customHeight="1" x14ac:dyDescent="0.25">
      <c r="A4" s="5" t="s">
        <v>2</v>
      </c>
      <c r="B4" s="5" t="s">
        <v>3</v>
      </c>
      <c r="C4" s="5" t="s">
        <v>4</v>
      </c>
      <c r="D4" s="5" t="s">
        <v>5</v>
      </c>
      <c r="E4" s="6" t="s">
        <v>55</v>
      </c>
      <c r="F4" s="7" t="s">
        <v>56</v>
      </c>
      <c r="G4" s="8" t="s">
        <v>57</v>
      </c>
    </row>
    <row r="5" spans="1:7" ht="51.95" customHeight="1" x14ac:dyDescent="0.25">
      <c r="A5" s="9" t="s">
        <v>6</v>
      </c>
      <c r="B5" s="10" t="s">
        <v>7</v>
      </c>
      <c r="C5" s="11">
        <v>20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51.95" customHeight="1" x14ac:dyDescent="0.25">
      <c r="A6" s="9" t="s">
        <v>12</v>
      </c>
      <c r="B6" s="10" t="s">
        <v>13</v>
      </c>
      <c r="C6" s="11">
        <v>25</v>
      </c>
      <c r="D6" s="10" t="s">
        <v>14</v>
      </c>
      <c r="E6" s="10" t="s">
        <v>15</v>
      </c>
      <c r="F6" s="10" t="s">
        <v>16</v>
      </c>
      <c r="G6" s="10" t="s">
        <v>17</v>
      </c>
    </row>
    <row r="7" spans="1:7" ht="51.95" customHeight="1" x14ac:dyDescent="0.25">
      <c r="A7" s="9" t="s">
        <v>18</v>
      </c>
      <c r="B7" s="10" t="s">
        <v>19</v>
      </c>
      <c r="C7" s="11">
        <v>20</v>
      </c>
      <c r="D7" s="10" t="s">
        <v>20</v>
      </c>
      <c r="E7" s="10" t="s">
        <v>21</v>
      </c>
      <c r="F7" s="10" t="s">
        <v>22</v>
      </c>
      <c r="G7" s="10" t="s">
        <v>23</v>
      </c>
    </row>
    <row r="8" spans="1:7" ht="51.95" customHeight="1" x14ac:dyDescent="0.25">
      <c r="A8" s="9" t="s">
        <v>24</v>
      </c>
      <c r="B8" s="10" t="s">
        <v>25</v>
      </c>
      <c r="C8" s="11">
        <v>15</v>
      </c>
      <c r="D8" s="10" t="s">
        <v>26</v>
      </c>
      <c r="E8" s="10" t="s">
        <v>27</v>
      </c>
      <c r="F8" s="10" t="s">
        <v>28</v>
      </c>
      <c r="G8" s="10" t="s">
        <v>29</v>
      </c>
    </row>
    <row r="9" spans="1:7" ht="51.95" customHeight="1" x14ac:dyDescent="0.25">
      <c r="A9" s="9" t="s">
        <v>30</v>
      </c>
      <c r="B9" s="10" t="s">
        <v>31</v>
      </c>
      <c r="C9" s="11">
        <v>10</v>
      </c>
      <c r="D9" s="10" t="s">
        <v>32</v>
      </c>
      <c r="E9" s="10" t="s">
        <v>33</v>
      </c>
      <c r="F9" s="10" t="s">
        <v>34</v>
      </c>
      <c r="G9" s="10" t="s">
        <v>35</v>
      </c>
    </row>
    <row r="10" spans="1:7" ht="51.95" customHeight="1" x14ac:dyDescent="0.25">
      <c r="A10" s="9" t="s">
        <v>36</v>
      </c>
      <c r="B10" s="10" t="s">
        <v>37</v>
      </c>
      <c r="C10" s="11">
        <v>10</v>
      </c>
      <c r="D10" s="10" t="s">
        <v>38</v>
      </c>
      <c r="E10" s="10" t="s">
        <v>39</v>
      </c>
      <c r="F10" s="10" t="s">
        <v>40</v>
      </c>
      <c r="G10" s="10" t="s">
        <v>41</v>
      </c>
    </row>
    <row r="11" spans="1:7" ht="51.95" customHeight="1" x14ac:dyDescent="0.25">
      <c r="A11" s="9"/>
      <c r="B11" s="10"/>
      <c r="C11" s="11"/>
      <c r="D11" s="10"/>
      <c r="E11" s="10"/>
      <c r="F11" s="10"/>
      <c r="G11" s="10"/>
    </row>
    <row r="12" spans="1:7" ht="51.95" customHeight="1" x14ac:dyDescent="0.25">
      <c r="A12" s="9"/>
      <c r="B12" s="10"/>
      <c r="C12" s="11"/>
      <c r="D12" s="10"/>
      <c r="E12" s="10"/>
      <c r="F12" s="10"/>
      <c r="G12" s="10"/>
    </row>
    <row r="13" spans="1:7" ht="8.1" customHeight="1" thickBot="1" x14ac:dyDescent="0.3"/>
    <row r="14" spans="1:7" ht="24" customHeight="1" x14ac:dyDescent="0.25">
      <c r="A14" s="14" t="s">
        <v>42</v>
      </c>
      <c r="B14" s="15"/>
      <c r="C14" s="16">
        <f>SUM(C5:C12)</f>
        <v>100</v>
      </c>
      <c r="D14" s="14" t="str">
        <f>IF(C14=100,"✓ Weights total 100","✗ Check: weights should total 100 (currently "&amp;C14&amp;")")</f>
        <v>✓ Weights total 100</v>
      </c>
      <c r="E14" s="15"/>
      <c r="F14" s="15"/>
      <c r="G14" s="15"/>
    </row>
    <row r="15" spans="1:7" ht="24" customHeight="1" x14ac:dyDescent="0.25">
      <c r="A15" s="12" t="s">
        <v>58</v>
      </c>
      <c r="B15" s="12"/>
      <c r="C15" s="13">
        <f>COUNTA(A5:A12)</f>
        <v>6</v>
      </c>
      <c r="D15" s="12" t="str">
        <f>IF(C15=0,"✗ Add at least one criterion","✓ "&amp;C15&amp;" of 8 slots used")</f>
        <v>✓ 6 of 8 slots used</v>
      </c>
      <c r="E15" s="12"/>
      <c r="F15" s="12"/>
      <c r="G15" s="12"/>
    </row>
    <row r="17" spans="1:7" x14ac:dyDescent="0.25">
      <c r="A17" s="18" t="s">
        <v>59</v>
      </c>
      <c r="B17" s="18"/>
      <c r="C17" s="18"/>
      <c r="D17" s="18"/>
      <c r="E17" s="18"/>
      <c r="F17" s="18"/>
      <c r="G17" s="18"/>
    </row>
    <row r="18" spans="1:7" ht="20.100000000000001" customHeight="1" x14ac:dyDescent="0.25">
      <c r="A18" s="19">
        <v>1</v>
      </c>
      <c r="B18" t="s">
        <v>60</v>
      </c>
      <c r="D18" s="24" t="s">
        <v>65</v>
      </c>
    </row>
    <row r="19" spans="1:7" ht="20.100000000000001" customHeight="1" x14ac:dyDescent="0.25">
      <c r="A19" s="20">
        <v>2</v>
      </c>
      <c r="B19" t="s">
        <v>61</v>
      </c>
      <c r="D19" s="24" t="s">
        <v>66</v>
      </c>
    </row>
    <row r="20" spans="1:7" ht="20.100000000000001" customHeight="1" x14ac:dyDescent="0.25">
      <c r="A20" s="21">
        <v>3</v>
      </c>
      <c r="B20" t="s">
        <v>62</v>
      </c>
      <c r="D20" s="24" t="s">
        <v>67</v>
      </c>
    </row>
    <row r="21" spans="1:7" ht="20.100000000000001" customHeight="1" x14ac:dyDescent="0.25">
      <c r="A21" s="22">
        <v>4</v>
      </c>
      <c r="B21" t="s">
        <v>63</v>
      </c>
      <c r="D21" s="24" t="s">
        <v>66</v>
      </c>
    </row>
    <row r="22" spans="1:7" ht="20.100000000000001" customHeight="1" x14ac:dyDescent="0.25">
      <c r="A22" s="23">
        <v>5</v>
      </c>
      <c r="B22" t="s">
        <v>64</v>
      </c>
      <c r="D22" s="24" t="s">
        <v>68</v>
      </c>
    </row>
  </sheetData>
  <conditionalFormatting sqref="C14:D14">
    <cfRule type="expression" dxfId="27" priority="1">
      <formula>$C$14=100</formula>
    </cfRule>
    <cfRule type="expression" dxfId="26" priority="2">
      <formula>$C$14&lt;&gt;100</formula>
    </cfRule>
  </conditionalFormatting>
  <dataValidations count="1">
    <dataValidation type="decimal" allowBlank="1" sqref="C5:C12" xr:uid="{00000000-0002-0000-0100-000000000000}">
      <formula1>0</formula1>
      <formula2>100</formula2>
    </dataValidation>
  </dataValidations>
  <pageMargins left="0.75" right="0.75" top="1" bottom="1" header="0.5" footer="0.5"/>
  <pageSetup paperSize="0" fitToHeight="0" orientation="landscape" horizontalDpi="0" verticalDpi="0" copie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2E7D5B"/>
    <pageSetUpPr fitToPage="1"/>
  </sheetPr>
  <dimension ref="A1:N66"/>
  <sheetViews>
    <sheetView showGridLines="0" workbookViewId="0">
      <pane xSplit="2" ySplit="6" topLeftCell="C7" activePane="bottomRight" state="frozen"/>
      <selection pane="topRight" activeCell="C1" sqref="C1"/>
      <selection pane="bottomLeft" activeCell="A7" sqref="A7"/>
      <selection pane="bottomRight"/>
    </sheetView>
  </sheetViews>
  <sheetFormatPr defaultRowHeight="15" x14ac:dyDescent="0.25"/>
  <cols>
    <col min="1" max="1" width="17.140625" customWidth="1"/>
    <col min="2" max="2" width="22.85546875" customWidth="1"/>
    <col min="3" max="10" width="15.28515625" customWidth="1"/>
    <col min="11" max="11" width="19" customWidth="1"/>
    <col min="12" max="12" width="16.7109375" customWidth="1"/>
    <col min="13" max="13" width="22.85546875" customWidth="1"/>
    <col min="14" max="14" width="53.28515625" customWidth="1"/>
  </cols>
  <sheetData>
    <row r="1" spans="1:14" ht="54" customHeight="1" x14ac:dyDescent="0.25">
      <c r="A1" s="1" t="s">
        <v>69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21.95" customHeight="1" x14ac:dyDescent="0.25">
      <c r="A2" s="3" t="s">
        <v>70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4" ht="20.100000000000001" customHeight="1" x14ac:dyDescent="0.25">
      <c r="A3" s="26" t="str">
        <f>"Interviews logged: "&amp;COUNTA(A7:A66)&amp;" of 60 rows   |   Incomplete rows: "&amp;COUNTIF(L7:L66,"Incomplete")</f>
        <v>Interviews logged: 4 of 60 rows   |   Incomplete rows: 0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</row>
    <row r="4" spans="1:14" ht="6" customHeight="1" x14ac:dyDescent="0.25"/>
    <row r="5" spans="1:14" ht="21.95" customHeight="1" x14ac:dyDescent="0.25">
      <c r="A5" s="27" t="s">
        <v>4</v>
      </c>
      <c r="B5" s="28"/>
      <c r="C5" s="29">
        <f>IF('Role Criteria'!A5="","",'Role Criteria'!C5)</f>
        <v>20</v>
      </c>
      <c r="D5" s="29">
        <f>IF('Role Criteria'!A6="","",'Role Criteria'!C6)</f>
        <v>25</v>
      </c>
      <c r="E5" s="29">
        <f>IF('Role Criteria'!A7="","",'Role Criteria'!C7)</f>
        <v>20</v>
      </c>
      <c r="F5" s="29">
        <f>IF('Role Criteria'!A8="","",'Role Criteria'!C8)</f>
        <v>15</v>
      </c>
      <c r="G5" s="29">
        <f>IF('Role Criteria'!A9="","",'Role Criteria'!C9)</f>
        <v>10</v>
      </c>
      <c r="H5" s="29">
        <f>IF('Role Criteria'!A10="","",'Role Criteria'!C10)</f>
        <v>10</v>
      </c>
      <c r="I5" s="29" t="str">
        <f>IF('Role Criteria'!A11="","",'Role Criteria'!C11)</f>
        <v/>
      </c>
      <c r="J5" s="29" t="str">
        <f>IF('Role Criteria'!A12="","",'Role Criteria'!C12)</f>
        <v/>
      </c>
      <c r="K5" s="28"/>
      <c r="L5" s="28"/>
      <c r="M5" s="28"/>
      <c r="N5" s="28"/>
    </row>
    <row r="6" spans="1:14" ht="44.1" customHeight="1" x14ac:dyDescent="0.25">
      <c r="A6" s="5" t="s">
        <v>43</v>
      </c>
      <c r="B6" s="5" t="s">
        <v>44</v>
      </c>
      <c r="C6" s="5" t="str">
        <f>IF('Role Criteria'!A5="","",'Role Criteria'!A5)</f>
        <v>Safety mindset</v>
      </c>
      <c r="D6" s="5" t="str">
        <f>IF('Role Criteria'!A6="","",'Role Criteria'!A6)</f>
        <v>Leading people</v>
      </c>
      <c r="E6" s="5" t="str">
        <f>IF('Role Criteria'!A7="","",'Role Criteria'!A7)</f>
        <v>Problem solving</v>
      </c>
      <c r="F6" s="5" t="str">
        <f>IF('Role Criteria'!A8="","",'Role Criteria'!A8)</f>
        <v>Communication</v>
      </c>
      <c r="G6" s="5" t="str">
        <f>IF('Role Criteria'!A9="","",'Role Criteria'!A9)</f>
        <v>Quality focus</v>
      </c>
      <c r="H6" s="5" t="str">
        <f>IF('Role Criteria'!A10="","",'Role Criteria'!A10)</f>
        <v>Reliability</v>
      </c>
      <c r="I6" s="5" t="str">
        <f>IF('Role Criteria'!A11="","",'Role Criteria'!A11)</f>
        <v/>
      </c>
      <c r="J6" s="5" t="str">
        <f>IF('Role Criteria'!A12="","",'Role Criteria'!A12)</f>
        <v/>
      </c>
      <c r="K6" s="5" t="s">
        <v>135</v>
      </c>
      <c r="L6" s="5" t="s">
        <v>71</v>
      </c>
      <c r="M6" s="5" t="s">
        <v>45</v>
      </c>
      <c r="N6" s="5" t="s">
        <v>0</v>
      </c>
    </row>
    <row r="7" spans="1:14" ht="21.95" customHeight="1" x14ac:dyDescent="0.25">
      <c r="A7" s="30" t="s">
        <v>46</v>
      </c>
      <c r="B7" s="30" t="s">
        <v>47</v>
      </c>
      <c r="C7" s="31">
        <v>4</v>
      </c>
      <c r="D7" s="31">
        <v>5</v>
      </c>
      <c r="E7" s="31">
        <v>4</v>
      </c>
      <c r="F7" s="31">
        <v>4</v>
      </c>
      <c r="G7" s="31">
        <v>3</v>
      </c>
      <c r="H7" s="31">
        <v>4</v>
      </c>
      <c r="I7" s="31"/>
      <c r="J7" s="31"/>
      <c r="K7" s="32" cm="1">
        <f t="array" ref="K7">IF(COUNT(C7:J7)=0,"",IFERROR(SUMPRODUCT(C7:J7,$C$5:$J$5)/SUMPRODUCT(--ISNUMBER(C7:J7),$C$5:$J$5),""))</f>
        <v>4.1500000000000004</v>
      </c>
      <c r="L7" s="32" t="str">
        <f>IF(A7="","",IF(COUNT(C7:J7)&gt;='Role Criteria'!$C$15,"Complete","Incomplete"))</f>
        <v>Complete</v>
      </c>
      <c r="M7" s="30" t="s">
        <v>82</v>
      </c>
      <c r="N7" s="10" t="s">
        <v>83</v>
      </c>
    </row>
    <row r="8" spans="1:14" ht="21.95" customHeight="1" x14ac:dyDescent="0.25">
      <c r="A8" s="30" t="s">
        <v>46</v>
      </c>
      <c r="B8" s="30" t="s">
        <v>48</v>
      </c>
      <c r="C8" s="31">
        <v>5</v>
      </c>
      <c r="D8" s="31">
        <v>4</v>
      </c>
      <c r="E8" s="31">
        <v>4</v>
      </c>
      <c r="F8" s="31">
        <v>3</v>
      </c>
      <c r="G8" s="31">
        <v>4</v>
      </c>
      <c r="H8" s="31">
        <v>4</v>
      </c>
      <c r="I8" s="31"/>
      <c r="J8" s="31"/>
      <c r="K8" s="32" cm="1">
        <f t="array" ref="K8">IF(COUNT(C8:J8)=0,"",IFERROR(SUMPRODUCT(C8:J8,$C$5:$J$5)/SUMPRODUCT(--ISNUMBER(C8:J8),$C$5:$J$5),""))</f>
        <v>4.05</v>
      </c>
      <c r="L8" s="32" t="str">
        <f>IF(A8="","",IF(COUNT(C8:J8)&gt;='Role Criteria'!$C$15,"Complete","Incomplete"))</f>
        <v>Complete</v>
      </c>
      <c r="M8" s="30" t="s">
        <v>84</v>
      </c>
      <c r="N8" s="10" t="s">
        <v>85</v>
      </c>
    </row>
    <row r="9" spans="1:14" ht="21.95" customHeight="1" x14ac:dyDescent="0.25">
      <c r="A9" s="30" t="s">
        <v>49</v>
      </c>
      <c r="B9" s="30" t="s">
        <v>47</v>
      </c>
      <c r="C9" s="31">
        <v>3</v>
      </c>
      <c r="D9" s="31">
        <v>3</v>
      </c>
      <c r="E9" s="31">
        <v>4</v>
      </c>
      <c r="F9" s="31">
        <v>5</v>
      </c>
      <c r="G9" s="31">
        <v>3</v>
      </c>
      <c r="H9" s="31">
        <v>4</v>
      </c>
      <c r="I9" s="31"/>
      <c r="J9" s="31"/>
      <c r="K9" s="32" cm="1">
        <f t="array" ref="K9">IF(COUNT(C9:J9)=0,"",IFERROR(SUMPRODUCT(C9:J9,$C$5:$J$5)/SUMPRODUCT(--ISNUMBER(C9:J9),$C$5:$J$5),""))</f>
        <v>3.6</v>
      </c>
      <c r="L9" s="32" t="str">
        <f>IF(A9="","",IF(COUNT(C9:J9)&gt;='Role Criteria'!$C$15,"Complete","Incomplete"))</f>
        <v>Complete</v>
      </c>
      <c r="M9" s="30" t="s">
        <v>84</v>
      </c>
      <c r="N9" s="10" t="s">
        <v>86</v>
      </c>
    </row>
    <row r="10" spans="1:14" ht="21.95" customHeight="1" x14ac:dyDescent="0.25">
      <c r="A10" s="30" t="s">
        <v>49</v>
      </c>
      <c r="B10" s="30" t="s">
        <v>48</v>
      </c>
      <c r="C10" s="31">
        <v>3</v>
      </c>
      <c r="D10" s="31">
        <v>2</v>
      </c>
      <c r="E10" s="31">
        <v>3</v>
      </c>
      <c r="F10" s="31">
        <v>4</v>
      </c>
      <c r="G10" s="31">
        <v>3</v>
      </c>
      <c r="H10" s="31">
        <v>5</v>
      </c>
      <c r="I10" s="31"/>
      <c r="J10" s="31"/>
      <c r="K10" s="32" cm="1">
        <f t="array" ref="K10">IF(COUNT(C10:J10)=0,"",IFERROR(SUMPRODUCT(C10:J10,$C$5:$J$5)/SUMPRODUCT(--ISNUMBER(C10:J10),$C$5:$J$5),""))</f>
        <v>3.1</v>
      </c>
      <c r="L10" s="32" t="str">
        <f>IF(A10="","",IF(COUNT(C10:J10)&gt;='Role Criteria'!$C$15,"Complete","Incomplete"))</f>
        <v>Complete</v>
      </c>
      <c r="M10" s="30" t="s">
        <v>87</v>
      </c>
      <c r="N10" s="10" t="s">
        <v>88</v>
      </c>
    </row>
    <row r="11" spans="1:14" ht="21.95" customHeight="1" x14ac:dyDescent="0.25">
      <c r="A11" s="30"/>
      <c r="B11" s="30"/>
      <c r="C11" s="31"/>
      <c r="D11" s="31"/>
      <c r="E11" s="31"/>
      <c r="F11" s="31"/>
      <c r="G11" s="31"/>
      <c r="H11" s="31"/>
      <c r="I11" s="31"/>
      <c r="J11" s="31"/>
      <c r="K11" s="32" t="str" cm="1">
        <f t="array" ref="K11">IF(COUNT(C11:J11)=0,"",IFERROR(SUMPRODUCT(C11:J11,$C$5:$J$5)/SUMPRODUCT(--ISNUMBER(C11:J11),$C$5:$J$5),""))</f>
        <v/>
      </c>
      <c r="L11" s="32" t="str">
        <f>IF(A11="","",IF(COUNT(C11:J11)&gt;='Role Criteria'!$C$15,"Complete","Incomplete"))</f>
        <v/>
      </c>
      <c r="M11" s="30"/>
      <c r="N11" s="10"/>
    </row>
    <row r="12" spans="1:14" ht="21.95" customHeight="1" x14ac:dyDescent="0.25">
      <c r="A12" s="30"/>
      <c r="B12" s="30"/>
      <c r="C12" s="31"/>
      <c r="D12" s="31"/>
      <c r="E12" s="31"/>
      <c r="F12" s="31"/>
      <c r="G12" s="31"/>
      <c r="H12" s="31"/>
      <c r="I12" s="31"/>
      <c r="J12" s="31"/>
      <c r="K12" s="32" t="str" cm="1">
        <f t="array" ref="K12">IF(COUNT(C12:J12)=0,"",IFERROR(SUMPRODUCT(C12:J12,$C$5:$J$5)/SUMPRODUCT(--ISNUMBER(C12:J12),$C$5:$J$5),""))</f>
        <v/>
      </c>
      <c r="L12" s="32" t="str">
        <f>IF(A12="","",IF(COUNT(C12:J12)&gt;='Role Criteria'!$C$15,"Complete","Incomplete"))</f>
        <v/>
      </c>
      <c r="M12" s="30"/>
      <c r="N12" s="10"/>
    </row>
    <row r="13" spans="1:14" ht="21.95" customHeight="1" x14ac:dyDescent="0.25">
      <c r="A13" s="30"/>
      <c r="B13" s="30"/>
      <c r="C13" s="31"/>
      <c r="D13" s="31"/>
      <c r="E13" s="31"/>
      <c r="F13" s="31"/>
      <c r="G13" s="31"/>
      <c r="H13" s="31"/>
      <c r="I13" s="31"/>
      <c r="J13" s="31"/>
      <c r="K13" s="32" t="str" cm="1">
        <f t="array" ref="K13">IF(COUNT(C13:J13)=0,"",IFERROR(SUMPRODUCT(C13:J13,$C$5:$J$5)/SUMPRODUCT(--ISNUMBER(C13:J13),$C$5:$J$5),""))</f>
        <v/>
      </c>
      <c r="L13" s="32" t="str">
        <f>IF(A13="","",IF(COUNT(C13:J13)&gt;='Role Criteria'!$C$15,"Complete","Incomplete"))</f>
        <v/>
      </c>
      <c r="M13" s="30"/>
      <c r="N13" s="10"/>
    </row>
    <row r="14" spans="1:14" ht="21.95" customHeight="1" x14ac:dyDescent="0.25">
      <c r="A14" s="30"/>
      <c r="B14" s="30"/>
      <c r="C14" s="31"/>
      <c r="D14" s="31"/>
      <c r="E14" s="31"/>
      <c r="F14" s="31"/>
      <c r="G14" s="31"/>
      <c r="H14" s="31"/>
      <c r="I14" s="31"/>
      <c r="J14" s="31"/>
      <c r="K14" s="32" t="str" cm="1">
        <f t="array" ref="K14">IF(COUNT(C14:J14)=0,"",IFERROR(SUMPRODUCT(C14:J14,$C$5:$J$5)/SUMPRODUCT(--ISNUMBER(C14:J14),$C$5:$J$5),""))</f>
        <v/>
      </c>
      <c r="L14" s="32" t="str">
        <f>IF(A14="","",IF(COUNT(C14:J14)&gt;='Role Criteria'!$C$15,"Complete","Incomplete"))</f>
        <v/>
      </c>
      <c r="M14" s="30"/>
      <c r="N14" s="10"/>
    </row>
    <row r="15" spans="1:14" ht="21.95" customHeight="1" x14ac:dyDescent="0.25">
      <c r="A15" s="30"/>
      <c r="B15" s="30"/>
      <c r="C15" s="31"/>
      <c r="D15" s="31"/>
      <c r="E15" s="31"/>
      <c r="F15" s="31"/>
      <c r="G15" s="31"/>
      <c r="H15" s="31"/>
      <c r="I15" s="31"/>
      <c r="J15" s="31"/>
      <c r="K15" s="32" t="str" cm="1">
        <f t="array" ref="K15">IF(COUNT(C15:J15)=0,"",IFERROR(SUMPRODUCT(C15:J15,$C$5:$J$5)/SUMPRODUCT(--ISNUMBER(C15:J15),$C$5:$J$5),""))</f>
        <v/>
      </c>
      <c r="L15" s="32" t="str">
        <f>IF(A15="","",IF(COUNT(C15:J15)&gt;='Role Criteria'!$C$15,"Complete","Incomplete"))</f>
        <v/>
      </c>
      <c r="M15" s="30"/>
      <c r="N15" s="10"/>
    </row>
    <row r="16" spans="1:14" ht="21.95" customHeight="1" x14ac:dyDescent="0.25">
      <c r="A16" s="30"/>
      <c r="B16" s="30"/>
      <c r="C16" s="31"/>
      <c r="D16" s="31"/>
      <c r="E16" s="31"/>
      <c r="F16" s="31"/>
      <c r="G16" s="31"/>
      <c r="H16" s="31"/>
      <c r="I16" s="31"/>
      <c r="J16" s="31"/>
      <c r="K16" s="32" t="str" cm="1">
        <f t="array" ref="K16">IF(COUNT(C16:J16)=0,"",IFERROR(SUMPRODUCT(C16:J16,$C$5:$J$5)/SUMPRODUCT(--ISNUMBER(C16:J16),$C$5:$J$5),""))</f>
        <v/>
      </c>
      <c r="L16" s="32" t="str">
        <f>IF(A16="","",IF(COUNT(C16:J16)&gt;='Role Criteria'!$C$15,"Complete","Incomplete"))</f>
        <v/>
      </c>
      <c r="M16" s="30"/>
      <c r="N16" s="10"/>
    </row>
    <row r="17" spans="1:14" ht="21.95" customHeight="1" x14ac:dyDescent="0.25">
      <c r="A17" s="30"/>
      <c r="B17" s="30"/>
      <c r="C17" s="31"/>
      <c r="D17" s="31"/>
      <c r="E17" s="31"/>
      <c r="F17" s="31"/>
      <c r="G17" s="31"/>
      <c r="H17" s="31"/>
      <c r="I17" s="31"/>
      <c r="J17" s="31"/>
      <c r="K17" s="32" t="str" cm="1">
        <f t="array" ref="K17">IF(COUNT(C17:J17)=0,"",IFERROR(SUMPRODUCT(C17:J17,$C$5:$J$5)/SUMPRODUCT(--ISNUMBER(C17:J17),$C$5:$J$5),""))</f>
        <v/>
      </c>
      <c r="L17" s="32" t="str">
        <f>IF(A17="","",IF(COUNT(C17:J17)&gt;='Role Criteria'!$C$15,"Complete","Incomplete"))</f>
        <v/>
      </c>
      <c r="M17" s="30"/>
      <c r="N17" s="10"/>
    </row>
    <row r="18" spans="1:14" ht="21.95" customHeight="1" x14ac:dyDescent="0.25">
      <c r="A18" s="30"/>
      <c r="B18" s="30"/>
      <c r="C18" s="31"/>
      <c r="D18" s="31"/>
      <c r="E18" s="31"/>
      <c r="F18" s="31"/>
      <c r="G18" s="31"/>
      <c r="H18" s="31"/>
      <c r="I18" s="31"/>
      <c r="J18" s="31"/>
      <c r="K18" s="32" t="str" cm="1">
        <f t="array" ref="K18">IF(COUNT(C18:J18)=0,"",IFERROR(SUMPRODUCT(C18:J18,$C$5:$J$5)/SUMPRODUCT(--ISNUMBER(C18:J18),$C$5:$J$5),""))</f>
        <v/>
      </c>
      <c r="L18" s="32" t="str">
        <f>IF(A18="","",IF(COUNT(C18:J18)&gt;='Role Criteria'!$C$15,"Complete","Incomplete"))</f>
        <v/>
      </c>
      <c r="M18" s="30"/>
      <c r="N18" s="10"/>
    </row>
    <row r="19" spans="1:14" ht="21.95" customHeight="1" x14ac:dyDescent="0.25">
      <c r="A19" s="30"/>
      <c r="B19" s="30"/>
      <c r="C19" s="31"/>
      <c r="D19" s="31"/>
      <c r="E19" s="31"/>
      <c r="F19" s="31"/>
      <c r="G19" s="31"/>
      <c r="H19" s="31"/>
      <c r="I19" s="31"/>
      <c r="J19" s="31"/>
      <c r="K19" s="32" t="str" cm="1">
        <f t="array" ref="K19">IF(COUNT(C19:J19)=0,"",IFERROR(SUMPRODUCT(C19:J19,$C$5:$J$5)/SUMPRODUCT(--ISNUMBER(C19:J19),$C$5:$J$5),""))</f>
        <v/>
      </c>
      <c r="L19" s="32" t="str">
        <f>IF(A19="","",IF(COUNT(C19:J19)&gt;='Role Criteria'!$C$15,"Complete","Incomplete"))</f>
        <v/>
      </c>
      <c r="M19" s="30"/>
      <c r="N19" s="10"/>
    </row>
    <row r="20" spans="1:14" ht="21.95" customHeight="1" x14ac:dyDescent="0.25">
      <c r="A20" s="30"/>
      <c r="B20" s="30"/>
      <c r="C20" s="31"/>
      <c r="D20" s="31"/>
      <c r="E20" s="31"/>
      <c r="F20" s="31"/>
      <c r="G20" s="31"/>
      <c r="H20" s="31"/>
      <c r="I20" s="31"/>
      <c r="J20" s="31"/>
      <c r="K20" s="32" t="str" cm="1">
        <f t="array" ref="K20">IF(COUNT(C20:J20)=0,"",IFERROR(SUMPRODUCT(C20:J20,$C$5:$J$5)/SUMPRODUCT(--ISNUMBER(C20:J20),$C$5:$J$5),""))</f>
        <v/>
      </c>
      <c r="L20" s="32" t="str">
        <f>IF(A20="","",IF(COUNT(C20:J20)&gt;='Role Criteria'!$C$15,"Complete","Incomplete"))</f>
        <v/>
      </c>
      <c r="M20" s="30"/>
      <c r="N20" s="10"/>
    </row>
    <row r="21" spans="1:14" ht="21.95" customHeight="1" x14ac:dyDescent="0.25">
      <c r="A21" s="30"/>
      <c r="B21" s="30"/>
      <c r="C21" s="31"/>
      <c r="D21" s="31"/>
      <c r="E21" s="31"/>
      <c r="F21" s="31"/>
      <c r="G21" s="31"/>
      <c r="H21" s="31"/>
      <c r="I21" s="31"/>
      <c r="J21" s="31"/>
      <c r="K21" s="32" t="str" cm="1">
        <f t="array" ref="K21">IF(COUNT(C21:J21)=0,"",IFERROR(SUMPRODUCT(C21:J21,$C$5:$J$5)/SUMPRODUCT(--ISNUMBER(C21:J21),$C$5:$J$5),""))</f>
        <v/>
      </c>
      <c r="L21" s="32" t="str">
        <f>IF(A21="","",IF(COUNT(C21:J21)&gt;='Role Criteria'!$C$15,"Complete","Incomplete"))</f>
        <v/>
      </c>
      <c r="M21" s="30"/>
      <c r="N21" s="10"/>
    </row>
    <row r="22" spans="1:14" ht="21.95" customHeight="1" x14ac:dyDescent="0.25">
      <c r="A22" s="30"/>
      <c r="B22" s="30"/>
      <c r="C22" s="31"/>
      <c r="D22" s="31"/>
      <c r="E22" s="31"/>
      <c r="F22" s="31"/>
      <c r="G22" s="31"/>
      <c r="H22" s="31"/>
      <c r="I22" s="31"/>
      <c r="J22" s="31"/>
      <c r="K22" s="32" t="str" cm="1">
        <f t="array" ref="K22">IF(COUNT(C22:J22)=0,"",IFERROR(SUMPRODUCT(C22:J22,$C$5:$J$5)/SUMPRODUCT(--ISNUMBER(C22:J22),$C$5:$J$5),""))</f>
        <v/>
      </c>
      <c r="L22" s="32" t="str">
        <f>IF(A22="","",IF(COUNT(C22:J22)&gt;='Role Criteria'!$C$15,"Complete","Incomplete"))</f>
        <v/>
      </c>
      <c r="M22" s="30"/>
      <c r="N22" s="10"/>
    </row>
    <row r="23" spans="1:14" ht="21.95" customHeight="1" x14ac:dyDescent="0.25">
      <c r="A23" s="30"/>
      <c r="B23" s="30"/>
      <c r="C23" s="31"/>
      <c r="D23" s="31"/>
      <c r="E23" s="31"/>
      <c r="F23" s="31"/>
      <c r="G23" s="31"/>
      <c r="H23" s="31"/>
      <c r="I23" s="31"/>
      <c r="J23" s="31"/>
      <c r="K23" s="32" t="str" cm="1">
        <f t="array" ref="K23">IF(COUNT(C23:J23)=0,"",IFERROR(SUMPRODUCT(C23:J23,$C$5:$J$5)/SUMPRODUCT(--ISNUMBER(C23:J23),$C$5:$J$5),""))</f>
        <v/>
      </c>
      <c r="L23" s="32" t="str">
        <f>IF(A23="","",IF(COUNT(C23:J23)&gt;='Role Criteria'!$C$15,"Complete","Incomplete"))</f>
        <v/>
      </c>
      <c r="M23" s="30"/>
      <c r="N23" s="10"/>
    </row>
    <row r="24" spans="1:14" ht="21.95" customHeight="1" x14ac:dyDescent="0.25">
      <c r="A24" s="30"/>
      <c r="B24" s="30"/>
      <c r="C24" s="31"/>
      <c r="D24" s="31"/>
      <c r="E24" s="31"/>
      <c r="F24" s="31"/>
      <c r="G24" s="31"/>
      <c r="H24" s="31"/>
      <c r="I24" s="31"/>
      <c r="J24" s="31"/>
      <c r="K24" s="32" t="str" cm="1">
        <f t="array" ref="K24">IF(COUNT(C24:J24)=0,"",IFERROR(SUMPRODUCT(C24:J24,$C$5:$J$5)/SUMPRODUCT(--ISNUMBER(C24:J24),$C$5:$J$5),""))</f>
        <v/>
      </c>
      <c r="L24" s="32" t="str">
        <f>IF(A24="","",IF(COUNT(C24:J24)&gt;='Role Criteria'!$C$15,"Complete","Incomplete"))</f>
        <v/>
      </c>
      <c r="M24" s="30"/>
      <c r="N24" s="10"/>
    </row>
    <row r="25" spans="1:14" ht="21.95" customHeight="1" x14ac:dyDescent="0.25">
      <c r="A25" s="30"/>
      <c r="B25" s="30"/>
      <c r="C25" s="31"/>
      <c r="D25" s="31"/>
      <c r="E25" s="31"/>
      <c r="F25" s="31"/>
      <c r="G25" s="31"/>
      <c r="H25" s="31"/>
      <c r="I25" s="31"/>
      <c r="J25" s="31"/>
      <c r="K25" s="32" t="str" cm="1">
        <f t="array" ref="K25">IF(COUNT(C25:J25)=0,"",IFERROR(SUMPRODUCT(C25:J25,$C$5:$J$5)/SUMPRODUCT(--ISNUMBER(C25:J25),$C$5:$J$5),""))</f>
        <v/>
      </c>
      <c r="L25" s="32" t="str">
        <f>IF(A25="","",IF(COUNT(C25:J25)&gt;='Role Criteria'!$C$15,"Complete","Incomplete"))</f>
        <v/>
      </c>
      <c r="M25" s="30"/>
      <c r="N25" s="10"/>
    </row>
    <row r="26" spans="1:14" ht="21.95" customHeight="1" x14ac:dyDescent="0.25">
      <c r="A26" s="30"/>
      <c r="B26" s="30"/>
      <c r="C26" s="31"/>
      <c r="D26" s="31"/>
      <c r="E26" s="31"/>
      <c r="F26" s="31"/>
      <c r="G26" s="31"/>
      <c r="H26" s="31"/>
      <c r="I26" s="31"/>
      <c r="J26" s="31"/>
      <c r="K26" s="32" t="str" cm="1">
        <f t="array" ref="K26">IF(COUNT(C26:J26)=0,"",IFERROR(SUMPRODUCT(C26:J26,$C$5:$J$5)/SUMPRODUCT(--ISNUMBER(C26:J26),$C$5:$J$5),""))</f>
        <v/>
      </c>
      <c r="L26" s="32" t="str">
        <f>IF(A26="","",IF(COUNT(C26:J26)&gt;='Role Criteria'!$C$15,"Complete","Incomplete"))</f>
        <v/>
      </c>
      <c r="M26" s="30"/>
      <c r="N26" s="10"/>
    </row>
    <row r="27" spans="1:14" ht="21.95" customHeight="1" x14ac:dyDescent="0.25">
      <c r="A27" s="30"/>
      <c r="B27" s="30"/>
      <c r="C27" s="31"/>
      <c r="D27" s="31"/>
      <c r="E27" s="31"/>
      <c r="F27" s="31"/>
      <c r="G27" s="31"/>
      <c r="H27" s="31"/>
      <c r="I27" s="31"/>
      <c r="J27" s="31"/>
      <c r="K27" s="32" t="str" cm="1">
        <f t="array" ref="K27">IF(COUNT(C27:J27)=0,"",IFERROR(SUMPRODUCT(C27:J27,$C$5:$J$5)/SUMPRODUCT(--ISNUMBER(C27:J27),$C$5:$J$5),""))</f>
        <v/>
      </c>
      <c r="L27" s="32" t="str">
        <f>IF(A27="","",IF(COUNT(C27:J27)&gt;='Role Criteria'!$C$15,"Complete","Incomplete"))</f>
        <v/>
      </c>
      <c r="M27" s="30"/>
      <c r="N27" s="10"/>
    </row>
    <row r="28" spans="1:14" ht="21.95" customHeight="1" x14ac:dyDescent="0.25">
      <c r="A28" s="30"/>
      <c r="B28" s="30"/>
      <c r="C28" s="31"/>
      <c r="D28" s="31"/>
      <c r="E28" s="31"/>
      <c r="F28" s="31"/>
      <c r="G28" s="31"/>
      <c r="H28" s="31"/>
      <c r="I28" s="31"/>
      <c r="J28" s="31"/>
      <c r="K28" s="32" t="str" cm="1">
        <f t="array" ref="K28">IF(COUNT(C28:J28)=0,"",IFERROR(SUMPRODUCT(C28:J28,$C$5:$J$5)/SUMPRODUCT(--ISNUMBER(C28:J28),$C$5:$J$5),""))</f>
        <v/>
      </c>
      <c r="L28" s="32" t="str">
        <f>IF(A28="","",IF(COUNT(C28:J28)&gt;='Role Criteria'!$C$15,"Complete","Incomplete"))</f>
        <v/>
      </c>
      <c r="M28" s="30"/>
      <c r="N28" s="10"/>
    </row>
    <row r="29" spans="1:14" ht="21.95" customHeight="1" x14ac:dyDescent="0.25">
      <c r="A29" s="30"/>
      <c r="B29" s="30"/>
      <c r="C29" s="31"/>
      <c r="D29" s="31"/>
      <c r="E29" s="31"/>
      <c r="F29" s="31"/>
      <c r="G29" s="31"/>
      <c r="H29" s="31"/>
      <c r="I29" s="31"/>
      <c r="J29" s="31"/>
      <c r="K29" s="32" t="str" cm="1">
        <f t="array" ref="K29">IF(COUNT(C29:J29)=0,"",IFERROR(SUMPRODUCT(C29:J29,$C$5:$J$5)/SUMPRODUCT(--ISNUMBER(C29:J29),$C$5:$J$5),""))</f>
        <v/>
      </c>
      <c r="L29" s="32" t="str">
        <f>IF(A29="","",IF(COUNT(C29:J29)&gt;='Role Criteria'!$C$15,"Complete","Incomplete"))</f>
        <v/>
      </c>
      <c r="M29" s="30"/>
      <c r="N29" s="10"/>
    </row>
    <row r="30" spans="1:14" ht="21.95" customHeight="1" x14ac:dyDescent="0.25">
      <c r="A30" s="30"/>
      <c r="B30" s="30"/>
      <c r="C30" s="31"/>
      <c r="D30" s="31"/>
      <c r="E30" s="31"/>
      <c r="F30" s="31"/>
      <c r="G30" s="31"/>
      <c r="H30" s="31"/>
      <c r="I30" s="31"/>
      <c r="J30" s="31"/>
      <c r="K30" s="32" t="str" cm="1">
        <f t="array" ref="K30">IF(COUNT(C30:J30)=0,"",IFERROR(SUMPRODUCT(C30:J30,$C$5:$J$5)/SUMPRODUCT(--ISNUMBER(C30:J30),$C$5:$J$5),""))</f>
        <v/>
      </c>
      <c r="L30" s="32" t="str">
        <f>IF(A30="","",IF(COUNT(C30:J30)&gt;='Role Criteria'!$C$15,"Complete","Incomplete"))</f>
        <v/>
      </c>
      <c r="M30" s="30"/>
      <c r="N30" s="10"/>
    </row>
    <row r="31" spans="1:14" ht="21.95" customHeight="1" x14ac:dyDescent="0.25">
      <c r="A31" s="30"/>
      <c r="B31" s="30"/>
      <c r="C31" s="31"/>
      <c r="D31" s="31"/>
      <c r="E31" s="31"/>
      <c r="F31" s="31"/>
      <c r="G31" s="31"/>
      <c r="H31" s="31"/>
      <c r="I31" s="31"/>
      <c r="J31" s="31"/>
      <c r="K31" s="32" t="str" cm="1">
        <f t="array" ref="K31">IF(COUNT(C31:J31)=0,"",IFERROR(SUMPRODUCT(C31:J31,$C$5:$J$5)/SUMPRODUCT(--ISNUMBER(C31:J31),$C$5:$J$5),""))</f>
        <v/>
      </c>
      <c r="L31" s="32" t="str">
        <f>IF(A31="","",IF(COUNT(C31:J31)&gt;='Role Criteria'!$C$15,"Complete","Incomplete"))</f>
        <v/>
      </c>
      <c r="M31" s="30"/>
      <c r="N31" s="10"/>
    </row>
    <row r="32" spans="1:14" ht="21.95" customHeight="1" x14ac:dyDescent="0.25">
      <c r="A32" s="30"/>
      <c r="B32" s="30"/>
      <c r="C32" s="31"/>
      <c r="D32" s="31"/>
      <c r="E32" s="31"/>
      <c r="F32" s="31"/>
      <c r="G32" s="31"/>
      <c r="H32" s="31"/>
      <c r="I32" s="31"/>
      <c r="J32" s="31"/>
      <c r="K32" s="32" t="str" cm="1">
        <f t="array" ref="K32">IF(COUNT(C32:J32)=0,"",IFERROR(SUMPRODUCT(C32:J32,$C$5:$J$5)/SUMPRODUCT(--ISNUMBER(C32:J32),$C$5:$J$5),""))</f>
        <v/>
      </c>
      <c r="L32" s="32" t="str">
        <f>IF(A32="","",IF(COUNT(C32:J32)&gt;='Role Criteria'!$C$15,"Complete","Incomplete"))</f>
        <v/>
      </c>
      <c r="M32" s="30"/>
      <c r="N32" s="10"/>
    </row>
    <row r="33" spans="1:14" ht="21.95" customHeight="1" x14ac:dyDescent="0.25">
      <c r="A33" s="30"/>
      <c r="B33" s="30"/>
      <c r="C33" s="31"/>
      <c r="D33" s="31"/>
      <c r="E33" s="31"/>
      <c r="F33" s="31"/>
      <c r="G33" s="31"/>
      <c r="H33" s="31"/>
      <c r="I33" s="31"/>
      <c r="J33" s="31"/>
      <c r="K33" s="32" t="str" cm="1">
        <f t="array" ref="K33">IF(COUNT(C33:J33)=0,"",IFERROR(SUMPRODUCT(C33:J33,$C$5:$J$5)/SUMPRODUCT(--ISNUMBER(C33:J33),$C$5:$J$5),""))</f>
        <v/>
      </c>
      <c r="L33" s="32" t="str">
        <f>IF(A33="","",IF(COUNT(C33:J33)&gt;='Role Criteria'!$C$15,"Complete","Incomplete"))</f>
        <v/>
      </c>
      <c r="M33" s="30"/>
      <c r="N33" s="10"/>
    </row>
    <row r="34" spans="1:14" ht="21.95" customHeight="1" x14ac:dyDescent="0.25">
      <c r="A34" s="30"/>
      <c r="B34" s="30"/>
      <c r="C34" s="31"/>
      <c r="D34" s="31"/>
      <c r="E34" s="31"/>
      <c r="F34" s="31"/>
      <c r="G34" s="31"/>
      <c r="H34" s="31"/>
      <c r="I34" s="31"/>
      <c r="J34" s="31"/>
      <c r="K34" s="32" t="str" cm="1">
        <f t="array" ref="K34">IF(COUNT(C34:J34)=0,"",IFERROR(SUMPRODUCT(C34:J34,$C$5:$J$5)/SUMPRODUCT(--ISNUMBER(C34:J34),$C$5:$J$5),""))</f>
        <v/>
      </c>
      <c r="L34" s="32" t="str">
        <f>IF(A34="","",IF(COUNT(C34:J34)&gt;='Role Criteria'!$C$15,"Complete","Incomplete"))</f>
        <v/>
      </c>
      <c r="M34" s="30"/>
      <c r="N34" s="10"/>
    </row>
    <row r="35" spans="1:14" ht="21.95" customHeight="1" x14ac:dyDescent="0.25">
      <c r="A35" s="30"/>
      <c r="B35" s="30"/>
      <c r="C35" s="31"/>
      <c r="D35" s="31"/>
      <c r="E35" s="31"/>
      <c r="F35" s="31"/>
      <c r="G35" s="31"/>
      <c r="H35" s="31"/>
      <c r="I35" s="31"/>
      <c r="J35" s="31"/>
      <c r="K35" s="32" t="str" cm="1">
        <f t="array" ref="K35">IF(COUNT(C35:J35)=0,"",IFERROR(SUMPRODUCT(C35:J35,$C$5:$J$5)/SUMPRODUCT(--ISNUMBER(C35:J35),$C$5:$J$5),""))</f>
        <v/>
      </c>
      <c r="L35" s="32" t="str">
        <f>IF(A35="","",IF(COUNT(C35:J35)&gt;='Role Criteria'!$C$15,"Complete","Incomplete"))</f>
        <v/>
      </c>
      <c r="M35" s="30"/>
      <c r="N35" s="10"/>
    </row>
    <row r="36" spans="1:14" ht="21.95" customHeight="1" x14ac:dyDescent="0.25">
      <c r="A36" s="30"/>
      <c r="B36" s="30"/>
      <c r="C36" s="31"/>
      <c r="D36" s="31"/>
      <c r="E36" s="31"/>
      <c r="F36" s="31"/>
      <c r="G36" s="31"/>
      <c r="H36" s="31"/>
      <c r="I36" s="31"/>
      <c r="J36" s="31"/>
      <c r="K36" s="32" t="str" cm="1">
        <f t="array" ref="K36">IF(COUNT(C36:J36)=0,"",IFERROR(SUMPRODUCT(C36:J36,$C$5:$J$5)/SUMPRODUCT(--ISNUMBER(C36:J36),$C$5:$J$5),""))</f>
        <v/>
      </c>
      <c r="L36" s="32" t="str">
        <f>IF(A36="","",IF(COUNT(C36:J36)&gt;='Role Criteria'!$C$15,"Complete","Incomplete"))</f>
        <v/>
      </c>
      <c r="M36" s="30"/>
      <c r="N36" s="10"/>
    </row>
    <row r="37" spans="1:14" ht="21.95" customHeight="1" x14ac:dyDescent="0.25">
      <c r="A37" s="30"/>
      <c r="B37" s="30"/>
      <c r="C37" s="31"/>
      <c r="D37" s="31"/>
      <c r="E37" s="31"/>
      <c r="F37" s="31"/>
      <c r="G37" s="31"/>
      <c r="H37" s="31"/>
      <c r="I37" s="31"/>
      <c r="J37" s="31"/>
      <c r="K37" s="32" t="str" cm="1">
        <f t="array" ref="K37">IF(COUNT(C37:J37)=0,"",IFERROR(SUMPRODUCT(C37:J37,$C$5:$J$5)/SUMPRODUCT(--ISNUMBER(C37:J37),$C$5:$J$5),""))</f>
        <v/>
      </c>
      <c r="L37" s="32" t="str">
        <f>IF(A37="","",IF(COUNT(C37:J37)&gt;='Role Criteria'!$C$15,"Complete","Incomplete"))</f>
        <v/>
      </c>
      <c r="M37" s="30"/>
      <c r="N37" s="10"/>
    </row>
    <row r="38" spans="1:14" ht="21.95" customHeight="1" x14ac:dyDescent="0.25">
      <c r="A38" s="30"/>
      <c r="B38" s="30"/>
      <c r="C38" s="31"/>
      <c r="D38" s="31"/>
      <c r="E38" s="31"/>
      <c r="F38" s="31"/>
      <c r="G38" s="31"/>
      <c r="H38" s="31"/>
      <c r="I38" s="31"/>
      <c r="J38" s="31"/>
      <c r="K38" s="32" t="str" cm="1">
        <f t="array" ref="K38">IF(COUNT(C38:J38)=0,"",IFERROR(SUMPRODUCT(C38:J38,$C$5:$J$5)/SUMPRODUCT(--ISNUMBER(C38:J38),$C$5:$J$5),""))</f>
        <v/>
      </c>
      <c r="L38" s="32" t="str">
        <f>IF(A38="","",IF(COUNT(C38:J38)&gt;='Role Criteria'!$C$15,"Complete","Incomplete"))</f>
        <v/>
      </c>
      <c r="M38" s="30"/>
      <c r="N38" s="10"/>
    </row>
    <row r="39" spans="1:14" ht="21.95" customHeight="1" x14ac:dyDescent="0.25">
      <c r="A39" s="30"/>
      <c r="B39" s="30"/>
      <c r="C39" s="31"/>
      <c r="D39" s="31"/>
      <c r="E39" s="31"/>
      <c r="F39" s="31"/>
      <c r="G39" s="31"/>
      <c r="H39" s="31"/>
      <c r="I39" s="31"/>
      <c r="J39" s="31"/>
      <c r="K39" s="32" t="str" cm="1">
        <f t="array" ref="K39">IF(COUNT(C39:J39)=0,"",IFERROR(SUMPRODUCT(C39:J39,$C$5:$J$5)/SUMPRODUCT(--ISNUMBER(C39:J39),$C$5:$J$5),""))</f>
        <v/>
      </c>
      <c r="L39" s="32" t="str">
        <f>IF(A39="","",IF(COUNT(C39:J39)&gt;='Role Criteria'!$C$15,"Complete","Incomplete"))</f>
        <v/>
      </c>
      <c r="M39" s="30"/>
      <c r="N39" s="10"/>
    </row>
    <row r="40" spans="1:14" ht="21.95" customHeight="1" x14ac:dyDescent="0.25">
      <c r="A40" s="30"/>
      <c r="B40" s="30"/>
      <c r="C40" s="31"/>
      <c r="D40" s="31"/>
      <c r="E40" s="31"/>
      <c r="F40" s="31"/>
      <c r="G40" s="31"/>
      <c r="H40" s="31"/>
      <c r="I40" s="31"/>
      <c r="J40" s="31"/>
      <c r="K40" s="32" t="str" cm="1">
        <f t="array" ref="K40">IF(COUNT(C40:J40)=0,"",IFERROR(SUMPRODUCT(C40:J40,$C$5:$J$5)/SUMPRODUCT(--ISNUMBER(C40:J40),$C$5:$J$5),""))</f>
        <v/>
      </c>
      <c r="L40" s="32" t="str">
        <f>IF(A40="","",IF(COUNT(C40:J40)&gt;='Role Criteria'!$C$15,"Complete","Incomplete"))</f>
        <v/>
      </c>
      <c r="M40" s="30"/>
      <c r="N40" s="10"/>
    </row>
    <row r="41" spans="1:14" ht="21.95" customHeight="1" x14ac:dyDescent="0.25">
      <c r="A41" s="30"/>
      <c r="B41" s="30"/>
      <c r="C41" s="31"/>
      <c r="D41" s="31"/>
      <c r="E41" s="31"/>
      <c r="F41" s="31"/>
      <c r="G41" s="31"/>
      <c r="H41" s="31"/>
      <c r="I41" s="31"/>
      <c r="J41" s="31"/>
      <c r="K41" s="32" t="str" cm="1">
        <f t="array" ref="K41">IF(COUNT(C41:J41)=0,"",IFERROR(SUMPRODUCT(C41:J41,$C$5:$J$5)/SUMPRODUCT(--ISNUMBER(C41:J41),$C$5:$J$5),""))</f>
        <v/>
      </c>
      <c r="L41" s="32" t="str">
        <f>IF(A41="","",IF(COUNT(C41:J41)&gt;='Role Criteria'!$C$15,"Complete","Incomplete"))</f>
        <v/>
      </c>
      <c r="M41" s="30"/>
      <c r="N41" s="10"/>
    </row>
    <row r="42" spans="1:14" ht="21.95" customHeight="1" x14ac:dyDescent="0.25">
      <c r="A42" s="30"/>
      <c r="B42" s="30"/>
      <c r="C42" s="31"/>
      <c r="D42" s="31"/>
      <c r="E42" s="31"/>
      <c r="F42" s="31"/>
      <c r="G42" s="31"/>
      <c r="H42" s="31"/>
      <c r="I42" s="31"/>
      <c r="J42" s="31"/>
      <c r="K42" s="32" t="str" cm="1">
        <f t="array" ref="K42">IF(COUNT(C42:J42)=0,"",IFERROR(SUMPRODUCT(C42:J42,$C$5:$J$5)/SUMPRODUCT(--ISNUMBER(C42:J42),$C$5:$J$5),""))</f>
        <v/>
      </c>
      <c r="L42" s="32" t="str">
        <f>IF(A42="","",IF(COUNT(C42:J42)&gt;='Role Criteria'!$C$15,"Complete","Incomplete"))</f>
        <v/>
      </c>
      <c r="M42" s="30"/>
      <c r="N42" s="10"/>
    </row>
    <row r="43" spans="1:14" ht="21.95" customHeight="1" x14ac:dyDescent="0.25">
      <c r="A43" s="30"/>
      <c r="B43" s="30"/>
      <c r="C43" s="31"/>
      <c r="D43" s="31"/>
      <c r="E43" s="31"/>
      <c r="F43" s="31"/>
      <c r="G43" s="31"/>
      <c r="H43" s="31"/>
      <c r="I43" s="31"/>
      <c r="J43" s="31"/>
      <c r="K43" s="32" t="str" cm="1">
        <f t="array" ref="K43">IF(COUNT(C43:J43)=0,"",IFERROR(SUMPRODUCT(C43:J43,$C$5:$J$5)/SUMPRODUCT(--ISNUMBER(C43:J43),$C$5:$J$5),""))</f>
        <v/>
      </c>
      <c r="L43" s="32" t="str">
        <f>IF(A43="","",IF(COUNT(C43:J43)&gt;='Role Criteria'!$C$15,"Complete","Incomplete"))</f>
        <v/>
      </c>
      <c r="M43" s="30"/>
      <c r="N43" s="10"/>
    </row>
    <row r="44" spans="1:14" ht="21.95" customHeight="1" x14ac:dyDescent="0.25">
      <c r="A44" s="30"/>
      <c r="B44" s="30"/>
      <c r="C44" s="31"/>
      <c r="D44" s="31"/>
      <c r="E44" s="31"/>
      <c r="F44" s="31"/>
      <c r="G44" s="31"/>
      <c r="H44" s="31"/>
      <c r="I44" s="31"/>
      <c r="J44" s="31"/>
      <c r="K44" s="32" t="str" cm="1">
        <f t="array" ref="K44">IF(COUNT(C44:J44)=0,"",IFERROR(SUMPRODUCT(C44:J44,$C$5:$J$5)/SUMPRODUCT(--ISNUMBER(C44:J44),$C$5:$J$5),""))</f>
        <v/>
      </c>
      <c r="L44" s="32" t="str">
        <f>IF(A44="","",IF(COUNT(C44:J44)&gt;='Role Criteria'!$C$15,"Complete","Incomplete"))</f>
        <v/>
      </c>
      <c r="M44" s="30"/>
      <c r="N44" s="10"/>
    </row>
    <row r="45" spans="1:14" ht="21.95" customHeight="1" x14ac:dyDescent="0.25">
      <c r="A45" s="30"/>
      <c r="B45" s="30"/>
      <c r="C45" s="31"/>
      <c r="D45" s="31"/>
      <c r="E45" s="31"/>
      <c r="F45" s="31"/>
      <c r="G45" s="31"/>
      <c r="H45" s="31"/>
      <c r="I45" s="31"/>
      <c r="J45" s="31"/>
      <c r="K45" s="32" t="str" cm="1">
        <f t="array" ref="K45">IF(COUNT(C45:J45)=0,"",IFERROR(SUMPRODUCT(C45:J45,$C$5:$J$5)/SUMPRODUCT(--ISNUMBER(C45:J45),$C$5:$J$5),""))</f>
        <v/>
      </c>
      <c r="L45" s="32" t="str">
        <f>IF(A45="","",IF(COUNT(C45:J45)&gt;='Role Criteria'!$C$15,"Complete","Incomplete"))</f>
        <v/>
      </c>
      <c r="M45" s="30"/>
      <c r="N45" s="10"/>
    </row>
    <row r="46" spans="1:14" ht="21.95" customHeight="1" x14ac:dyDescent="0.25">
      <c r="A46" s="30"/>
      <c r="B46" s="30"/>
      <c r="C46" s="31"/>
      <c r="D46" s="31"/>
      <c r="E46" s="31"/>
      <c r="F46" s="31"/>
      <c r="G46" s="31"/>
      <c r="H46" s="31"/>
      <c r="I46" s="31"/>
      <c r="J46" s="31"/>
      <c r="K46" s="32" t="str" cm="1">
        <f t="array" ref="K46">IF(COUNT(C46:J46)=0,"",IFERROR(SUMPRODUCT(C46:J46,$C$5:$J$5)/SUMPRODUCT(--ISNUMBER(C46:J46),$C$5:$J$5),""))</f>
        <v/>
      </c>
      <c r="L46" s="32" t="str">
        <f>IF(A46="","",IF(COUNT(C46:J46)&gt;='Role Criteria'!$C$15,"Complete","Incomplete"))</f>
        <v/>
      </c>
      <c r="M46" s="30"/>
      <c r="N46" s="10"/>
    </row>
    <row r="47" spans="1:14" ht="21.95" customHeight="1" x14ac:dyDescent="0.25">
      <c r="A47" s="30"/>
      <c r="B47" s="30"/>
      <c r="C47" s="31"/>
      <c r="D47" s="31"/>
      <c r="E47" s="31"/>
      <c r="F47" s="31"/>
      <c r="G47" s="31"/>
      <c r="H47" s="31"/>
      <c r="I47" s="31"/>
      <c r="J47" s="31"/>
      <c r="K47" s="32" t="str" cm="1">
        <f t="array" ref="K47">IF(COUNT(C47:J47)=0,"",IFERROR(SUMPRODUCT(C47:J47,$C$5:$J$5)/SUMPRODUCT(--ISNUMBER(C47:J47),$C$5:$J$5),""))</f>
        <v/>
      </c>
      <c r="L47" s="32" t="str">
        <f>IF(A47="","",IF(COUNT(C47:J47)&gt;='Role Criteria'!$C$15,"Complete","Incomplete"))</f>
        <v/>
      </c>
      <c r="M47" s="30"/>
      <c r="N47" s="10"/>
    </row>
    <row r="48" spans="1:14" ht="21.95" customHeight="1" x14ac:dyDescent="0.25">
      <c r="A48" s="30"/>
      <c r="B48" s="30"/>
      <c r="C48" s="31"/>
      <c r="D48" s="31"/>
      <c r="E48" s="31"/>
      <c r="F48" s="31"/>
      <c r="G48" s="31"/>
      <c r="H48" s="31"/>
      <c r="I48" s="31"/>
      <c r="J48" s="31"/>
      <c r="K48" s="32" t="str" cm="1">
        <f t="array" ref="K48">IF(COUNT(C48:J48)=0,"",IFERROR(SUMPRODUCT(C48:J48,$C$5:$J$5)/SUMPRODUCT(--ISNUMBER(C48:J48),$C$5:$J$5),""))</f>
        <v/>
      </c>
      <c r="L48" s="32" t="str">
        <f>IF(A48="","",IF(COUNT(C48:J48)&gt;='Role Criteria'!$C$15,"Complete","Incomplete"))</f>
        <v/>
      </c>
      <c r="M48" s="30"/>
      <c r="N48" s="10"/>
    </row>
    <row r="49" spans="1:14" ht="21.95" customHeight="1" x14ac:dyDescent="0.25">
      <c r="A49" s="30"/>
      <c r="B49" s="30"/>
      <c r="C49" s="31"/>
      <c r="D49" s="31"/>
      <c r="E49" s="31"/>
      <c r="F49" s="31"/>
      <c r="G49" s="31"/>
      <c r="H49" s="31"/>
      <c r="I49" s="31"/>
      <c r="J49" s="31"/>
      <c r="K49" s="32" t="str" cm="1">
        <f t="array" ref="K49">IF(COUNT(C49:J49)=0,"",IFERROR(SUMPRODUCT(C49:J49,$C$5:$J$5)/SUMPRODUCT(--ISNUMBER(C49:J49),$C$5:$J$5),""))</f>
        <v/>
      </c>
      <c r="L49" s="32" t="str">
        <f>IF(A49="","",IF(COUNT(C49:J49)&gt;='Role Criteria'!$C$15,"Complete","Incomplete"))</f>
        <v/>
      </c>
      <c r="M49" s="30"/>
      <c r="N49" s="10"/>
    </row>
    <row r="50" spans="1:14" ht="21.95" customHeight="1" x14ac:dyDescent="0.25">
      <c r="A50" s="30"/>
      <c r="B50" s="30"/>
      <c r="C50" s="31"/>
      <c r="D50" s="31"/>
      <c r="E50" s="31"/>
      <c r="F50" s="31"/>
      <c r="G50" s="31"/>
      <c r="H50" s="31"/>
      <c r="I50" s="31"/>
      <c r="J50" s="31"/>
      <c r="K50" s="32" t="str" cm="1">
        <f t="array" ref="K50">IF(COUNT(C50:J50)=0,"",IFERROR(SUMPRODUCT(C50:J50,$C$5:$J$5)/SUMPRODUCT(--ISNUMBER(C50:J50),$C$5:$J$5),""))</f>
        <v/>
      </c>
      <c r="L50" s="32" t="str">
        <f>IF(A50="","",IF(COUNT(C50:J50)&gt;='Role Criteria'!$C$15,"Complete","Incomplete"))</f>
        <v/>
      </c>
      <c r="M50" s="30"/>
      <c r="N50" s="10"/>
    </row>
    <row r="51" spans="1:14" ht="21.95" customHeight="1" x14ac:dyDescent="0.25">
      <c r="A51" s="30"/>
      <c r="B51" s="30"/>
      <c r="C51" s="31"/>
      <c r="D51" s="31"/>
      <c r="E51" s="31"/>
      <c r="F51" s="31"/>
      <c r="G51" s="31"/>
      <c r="H51" s="31"/>
      <c r="I51" s="31"/>
      <c r="J51" s="31"/>
      <c r="K51" s="32" t="str" cm="1">
        <f t="array" ref="K51">IF(COUNT(C51:J51)=0,"",IFERROR(SUMPRODUCT(C51:J51,$C$5:$J$5)/SUMPRODUCT(--ISNUMBER(C51:J51),$C$5:$J$5),""))</f>
        <v/>
      </c>
      <c r="L51" s="32" t="str">
        <f>IF(A51="","",IF(COUNT(C51:J51)&gt;='Role Criteria'!$C$15,"Complete","Incomplete"))</f>
        <v/>
      </c>
      <c r="M51" s="30"/>
      <c r="N51" s="10"/>
    </row>
    <row r="52" spans="1:14" ht="21.95" customHeight="1" x14ac:dyDescent="0.25">
      <c r="A52" s="30"/>
      <c r="B52" s="30"/>
      <c r="C52" s="31"/>
      <c r="D52" s="31"/>
      <c r="E52" s="31"/>
      <c r="F52" s="31"/>
      <c r="G52" s="31"/>
      <c r="H52" s="31"/>
      <c r="I52" s="31"/>
      <c r="J52" s="31"/>
      <c r="K52" s="32" t="str" cm="1">
        <f t="array" ref="K52">IF(COUNT(C52:J52)=0,"",IFERROR(SUMPRODUCT(C52:J52,$C$5:$J$5)/SUMPRODUCT(--ISNUMBER(C52:J52),$C$5:$J$5),""))</f>
        <v/>
      </c>
      <c r="L52" s="32" t="str">
        <f>IF(A52="","",IF(COUNT(C52:J52)&gt;='Role Criteria'!$C$15,"Complete","Incomplete"))</f>
        <v/>
      </c>
      <c r="M52" s="30"/>
      <c r="N52" s="10"/>
    </row>
    <row r="53" spans="1:14" ht="21.95" customHeight="1" x14ac:dyDescent="0.25">
      <c r="A53" s="30"/>
      <c r="B53" s="30"/>
      <c r="C53" s="31"/>
      <c r="D53" s="31"/>
      <c r="E53" s="31"/>
      <c r="F53" s="31"/>
      <c r="G53" s="31"/>
      <c r="H53" s="31"/>
      <c r="I53" s="31"/>
      <c r="J53" s="31"/>
      <c r="K53" s="32" t="str" cm="1">
        <f t="array" ref="K53">IF(COUNT(C53:J53)=0,"",IFERROR(SUMPRODUCT(C53:J53,$C$5:$J$5)/SUMPRODUCT(--ISNUMBER(C53:J53),$C$5:$J$5),""))</f>
        <v/>
      </c>
      <c r="L53" s="32" t="str">
        <f>IF(A53="","",IF(COUNT(C53:J53)&gt;='Role Criteria'!$C$15,"Complete","Incomplete"))</f>
        <v/>
      </c>
      <c r="M53" s="30"/>
      <c r="N53" s="10"/>
    </row>
    <row r="54" spans="1:14" ht="21.95" customHeight="1" x14ac:dyDescent="0.25">
      <c r="A54" s="30"/>
      <c r="B54" s="30"/>
      <c r="C54" s="31"/>
      <c r="D54" s="31"/>
      <c r="E54" s="31"/>
      <c r="F54" s="31"/>
      <c r="G54" s="31"/>
      <c r="H54" s="31"/>
      <c r="I54" s="31"/>
      <c r="J54" s="31"/>
      <c r="K54" s="32" t="str" cm="1">
        <f t="array" ref="K54">IF(COUNT(C54:J54)=0,"",IFERROR(SUMPRODUCT(C54:J54,$C$5:$J$5)/SUMPRODUCT(--ISNUMBER(C54:J54),$C$5:$J$5),""))</f>
        <v/>
      </c>
      <c r="L54" s="32" t="str">
        <f>IF(A54="","",IF(COUNT(C54:J54)&gt;='Role Criteria'!$C$15,"Complete","Incomplete"))</f>
        <v/>
      </c>
      <c r="M54" s="30"/>
      <c r="N54" s="10"/>
    </row>
    <row r="55" spans="1:14" ht="21.95" customHeight="1" x14ac:dyDescent="0.25">
      <c r="A55" s="30"/>
      <c r="B55" s="30"/>
      <c r="C55" s="31"/>
      <c r="D55" s="31"/>
      <c r="E55" s="31"/>
      <c r="F55" s="31"/>
      <c r="G55" s="31"/>
      <c r="H55" s="31"/>
      <c r="I55" s="31"/>
      <c r="J55" s="31"/>
      <c r="K55" s="32" t="str" cm="1">
        <f t="array" ref="K55">IF(COUNT(C55:J55)=0,"",IFERROR(SUMPRODUCT(C55:J55,$C$5:$J$5)/SUMPRODUCT(--ISNUMBER(C55:J55),$C$5:$J$5),""))</f>
        <v/>
      </c>
      <c r="L55" s="32" t="str">
        <f>IF(A55="","",IF(COUNT(C55:J55)&gt;='Role Criteria'!$C$15,"Complete","Incomplete"))</f>
        <v/>
      </c>
      <c r="M55" s="30"/>
      <c r="N55" s="10"/>
    </row>
    <row r="56" spans="1:14" ht="21.95" customHeight="1" x14ac:dyDescent="0.25">
      <c r="A56" s="30"/>
      <c r="B56" s="30"/>
      <c r="C56" s="31"/>
      <c r="D56" s="31"/>
      <c r="E56" s="31"/>
      <c r="F56" s="31"/>
      <c r="G56" s="31"/>
      <c r="H56" s="31"/>
      <c r="I56" s="31"/>
      <c r="J56" s="31"/>
      <c r="K56" s="32" t="str" cm="1">
        <f t="array" ref="K56">IF(COUNT(C56:J56)=0,"",IFERROR(SUMPRODUCT(C56:J56,$C$5:$J$5)/SUMPRODUCT(--ISNUMBER(C56:J56),$C$5:$J$5),""))</f>
        <v/>
      </c>
      <c r="L56" s="32" t="str">
        <f>IF(A56="","",IF(COUNT(C56:J56)&gt;='Role Criteria'!$C$15,"Complete","Incomplete"))</f>
        <v/>
      </c>
      <c r="M56" s="30"/>
      <c r="N56" s="10"/>
    </row>
    <row r="57" spans="1:14" ht="21.95" customHeight="1" x14ac:dyDescent="0.25">
      <c r="A57" s="30"/>
      <c r="B57" s="30"/>
      <c r="C57" s="31"/>
      <c r="D57" s="31"/>
      <c r="E57" s="31"/>
      <c r="F57" s="31"/>
      <c r="G57" s="31"/>
      <c r="H57" s="31"/>
      <c r="I57" s="31"/>
      <c r="J57" s="31"/>
      <c r="K57" s="32" t="str" cm="1">
        <f t="array" ref="K57">IF(COUNT(C57:J57)=0,"",IFERROR(SUMPRODUCT(C57:J57,$C$5:$J$5)/SUMPRODUCT(--ISNUMBER(C57:J57),$C$5:$J$5),""))</f>
        <v/>
      </c>
      <c r="L57" s="32" t="str">
        <f>IF(A57="","",IF(COUNT(C57:J57)&gt;='Role Criteria'!$C$15,"Complete","Incomplete"))</f>
        <v/>
      </c>
      <c r="M57" s="30"/>
      <c r="N57" s="10"/>
    </row>
    <row r="58" spans="1:14" ht="21.95" customHeight="1" x14ac:dyDescent="0.25">
      <c r="A58" s="30"/>
      <c r="B58" s="30"/>
      <c r="C58" s="31"/>
      <c r="D58" s="31"/>
      <c r="E58" s="31"/>
      <c r="F58" s="31"/>
      <c r="G58" s="31"/>
      <c r="H58" s="31"/>
      <c r="I58" s="31"/>
      <c r="J58" s="31"/>
      <c r="K58" s="32" t="str" cm="1">
        <f t="array" ref="K58">IF(COUNT(C58:J58)=0,"",IFERROR(SUMPRODUCT(C58:J58,$C$5:$J$5)/SUMPRODUCT(--ISNUMBER(C58:J58),$C$5:$J$5),""))</f>
        <v/>
      </c>
      <c r="L58" s="32" t="str">
        <f>IF(A58="","",IF(COUNT(C58:J58)&gt;='Role Criteria'!$C$15,"Complete","Incomplete"))</f>
        <v/>
      </c>
      <c r="M58" s="30"/>
      <c r="N58" s="10"/>
    </row>
    <row r="59" spans="1:14" ht="21.95" customHeight="1" x14ac:dyDescent="0.25">
      <c r="A59" s="30"/>
      <c r="B59" s="30"/>
      <c r="C59" s="31"/>
      <c r="D59" s="31"/>
      <c r="E59" s="31"/>
      <c r="F59" s="31"/>
      <c r="G59" s="31"/>
      <c r="H59" s="31"/>
      <c r="I59" s="31"/>
      <c r="J59" s="31"/>
      <c r="K59" s="32" t="str" cm="1">
        <f t="array" ref="K59">IF(COUNT(C59:J59)=0,"",IFERROR(SUMPRODUCT(C59:J59,$C$5:$J$5)/SUMPRODUCT(--ISNUMBER(C59:J59),$C$5:$J$5),""))</f>
        <v/>
      </c>
      <c r="L59" s="32" t="str">
        <f>IF(A59="","",IF(COUNT(C59:J59)&gt;='Role Criteria'!$C$15,"Complete","Incomplete"))</f>
        <v/>
      </c>
      <c r="M59" s="30"/>
      <c r="N59" s="10"/>
    </row>
    <row r="60" spans="1:14" ht="21.95" customHeight="1" x14ac:dyDescent="0.25">
      <c r="A60" s="30"/>
      <c r="B60" s="30"/>
      <c r="C60" s="31"/>
      <c r="D60" s="31"/>
      <c r="E60" s="31"/>
      <c r="F60" s="31"/>
      <c r="G60" s="31"/>
      <c r="H60" s="31"/>
      <c r="I60" s="31"/>
      <c r="J60" s="31"/>
      <c r="K60" s="32" t="str" cm="1">
        <f t="array" ref="K60">IF(COUNT(C60:J60)=0,"",IFERROR(SUMPRODUCT(C60:J60,$C$5:$J$5)/SUMPRODUCT(--ISNUMBER(C60:J60),$C$5:$J$5),""))</f>
        <v/>
      </c>
      <c r="L60" s="32" t="str">
        <f>IF(A60="","",IF(COUNT(C60:J60)&gt;='Role Criteria'!$C$15,"Complete","Incomplete"))</f>
        <v/>
      </c>
      <c r="M60" s="30"/>
      <c r="N60" s="10"/>
    </row>
    <row r="61" spans="1:14" ht="21.95" customHeight="1" x14ac:dyDescent="0.25">
      <c r="A61" s="30"/>
      <c r="B61" s="30"/>
      <c r="C61" s="31"/>
      <c r="D61" s="31"/>
      <c r="E61" s="31"/>
      <c r="F61" s="31"/>
      <c r="G61" s="31"/>
      <c r="H61" s="31"/>
      <c r="I61" s="31"/>
      <c r="J61" s="31"/>
      <c r="K61" s="32" t="str" cm="1">
        <f t="array" ref="K61">IF(COUNT(C61:J61)=0,"",IFERROR(SUMPRODUCT(C61:J61,$C$5:$J$5)/SUMPRODUCT(--ISNUMBER(C61:J61),$C$5:$J$5),""))</f>
        <v/>
      </c>
      <c r="L61" s="32" t="str">
        <f>IF(A61="","",IF(COUNT(C61:J61)&gt;='Role Criteria'!$C$15,"Complete","Incomplete"))</f>
        <v/>
      </c>
      <c r="M61" s="30"/>
      <c r="N61" s="10"/>
    </row>
    <row r="62" spans="1:14" ht="21.95" customHeight="1" x14ac:dyDescent="0.25">
      <c r="A62" s="30"/>
      <c r="B62" s="30"/>
      <c r="C62" s="31"/>
      <c r="D62" s="31"/>
      <c r="E62" s="31"/>
      <c r="F62" s="31"/>
      <c r="G62" s="31"/>
      <c r="H62" s="31"/>
      <c r="I62" s="31"/>
      <c r="J62" s="31"/>
      <c r="K62" s="32" t="str" cm="1">
        <f t="array" ref="K62">IF(COUNT(C62:J62)=0,"",IFERROR(SUMPRODUCT(C62:J62,$C$5:$J$5)/SUMPRODUCT(--ISNUMBER(C62:J62),$C$5:$J$5),""))</f>
        <v/>
      </c>
      <c r="L62" s="32" t="str">
        <f>IF(A62="","",IF(COUNT(C62:J62)&gt;='Role Criteria'!$C$15,"Complete","Incomplete"))</f>
        <v/>
      </c>
      <c r="M62" s="30"/>
      <c r="N62" s="10"/>
    </row>
    <row r="63" spans="1:14" ht="21.95" customHeight="1" x14ac:dyDescent="0.25">
      <c r="A63" s="30"/>
      <c r="B63" s="30"/>
      <c r="C63" s="31"/>
      <c r="D63" s="31"/>
      <c r="E63" s="31"/>
      <c r="F63" s="31"/>
      <c r="G63" s="31"/>
      <c r="H63" s="31"/>
      <c r="I63" s="31"/>
      <c r="J63" s="31"/>
      <c r="K63" s="32" t="str" cm="1">
        <f t="array" ref="K63">IF(COUNT(C63:J63)=0,"",IFERROR(SUMPRODUCT(C63:J63,$C$5:$J$5)/SUMPRODUCT(--ISNUMBER(C63:J63),$C$5:$J$5),""))</f>
        <v/>
      </c>
      <c r="L63" s="32" t="str">
        <f>IF(A63="","",IF(COUNT(C63:J63)&gt;='Role Criteria'!$C$15,"Complete","Incomplete"))</f>
        <v/>
      </c>
      <c r="M63" s="30"/>
      <c r="N63" s="10"/>
    </row>
    <row r="64" spans="1:14" ht="21.95" customHeight="1" x14ac:dyDescent="0.25">
      <c r="A64" s="30"/>
      <c r="B64" s="30"/>
      <c r="C64" s="31"/>
      <c r="D64" s="31"/>
      <c r="E64" s="31"/>
      <c r="F64" s="31"/>
      <c r="G64" s="31"/>
      <c r="H64" s="31"/>
      <c r="I64" s="31"/>
      <c r="J64" s="31"/>
      <c r="K64" s="32" t="str" cm="1">
        <f t="array" ref="K64">IF(COUNT(C64:J64)=0,"",IFERROR(SUMPRODUCT(C64:J64,$C$5:$J$5)/SUMPRODUCT(--ISNUMBER(C64:J64),$C$5:$J$5),""))</f>
        <v/>
      </c>
      <c r="L64" s="32" t="str">
        <f>IF(A64="","",IF(COUNT(C64:J64)&gt;='Role Criteria'!$C$15,"Complete","Incomplete"))</f>
        <v/>
      </c>
      <c r="M64" s="30"/>
      <c r="N64" s="10"/>
    </row>
    <row r="65" spans="1:14" ht="21.95" customHeight="1" x14ac:dyDescent="0.25">
      <c r="A65" s="30"/>
      <c r="B65" s="30"/>
      <c r="C65" s="31"/>
      <c r="D65" s="31"/>
      <c r="E65" s="31"/>
      <c r="F65" s="31"/>
      <c r="G65" s="31"/>
      <c r="H65" s="31"/>
      <c r="I65" s="31"/>
      <c r="J65" s="31"/>
      <c r="K65" s="32" t="str" cm="1">
        <f t="array" ref="K65">IF(COUNT(C65:J65)=0,"",IFERROR(SUMPRODUCT(C65:J65,$C$5:$J$5)/SUMPRODUCT(--ISNUMBER(C65:J65),$C$5:$J$5),""))</f>
        <v/>
      </c>
      <c r="L65" s="32" t="str">
        <f>IF(A65="","",IF(COUNT(C65:J65)&gt;='Role Criteria'!$C$15,"Complete","Incomplete"))</f>
        <v/>
      </c>
      <c r="M65" s="30"/>
      <c r="N65" s="10"/>
    </row>
    <row r="66" spans="1:14" ht="21.95" customHeight="1" x14ac:dyDescent="0.25">
      <c r="A66" s="30"/>
      <c r="B66" s="30"/>
      <c r="C66" s="31"/>
      <c r="D66" s="31"/>
      <c r="E66" s="31"/>
      <c r="F66" s="31"/>
      <c r="G66" s="31"/>
      <c r="H66" s="31"/>
      <c r="I66" s="31"/>
      <c r="J66" s="31"/>
      <c r="K66" s="32" t="str" cm="1">
        <f t="array" ref="K66">IF(COUNT(C66:J66)=0,"",IFERROR(SUMPRODUCT(C66:J66,$C$5:$J$5)/SUMPRODUCT(--ISNUMBER(C66:J66),$C$5:$J$5),""))</f>
        <v/>
      </c>
      <c r="L66" s="32" t="str">
        <f>IF(A66="","",IF(COUNT(C66:J66)&gt;='Role Criteria'!$C$15,"Complete","Incomplete"))</f>
        <v/>
      </c>
      <c r="M66" s="30"/>
      <c r="N66" s="10"/>
    </row>
  </sheetData>
  <autoFilter ref="A6:N66" xr:uid="{00000000-0001-0000-0200-000000000000}"/>
  <conditionalFormatting sqref="A7:N66">
    <cfRule type="expression" dxfId="25" priority="14">
      <formula>AND($A7&lt;&gt;"",$A7&lt;&gt;$A6)</formula>
    </cfRule>
  </conditionalFormatting>
  <conditionalFormatting sqref="C5:J66">
    <cfRule type="expression" dxfId="24" priority="1" stopIfTrue="1">
      <formula>C$6=""</formula>
    </cfRule>
  </conditionalFormatting>
  <conditionalFormatting sqref="C7:J66">
    <cfRule type="expression" dxfId="23" priority="2">
      <formula>AND(ISNUMBER(C7),C7=1)</formula>
    </cfRule>
    <cfRule type="expression" dxfId="22" priority="3">
      <formula>AND(ISNUMBER(C7),C7=2)</formula>
    </cfRule>
    <cfRule type="expression" dxfId="21" priority="4">
      <formula>AND(ISNUMBER(C7),C7=3)</formula>
    </cfRule>
    <cfRule type="expression" dxfId="20" priority="5">
      <formula>AND(ISNUMBER(C7),C7=4)</formula>
    </cfRule>
    <cfRule type="expression" dxfId="19" priority="6">
      <formula>AND(ISNUMBER(C7),C7=5)</formula>
    </cfRule>
  </conditionalFormatting>
  <conditionalFormatting sqref="K7:K66">
    <cfRule type="colorScale" priority="7">
      <colorScale>
        <cfvo type="num" val="1"/>
        <cfvo type="num" val="3"/>
        <cfvo type="num" val="5"/>
        <color rgb="FFF4A6A0"/>
        <color rgb="FFFFF1D6"/>
        <color rgb="FF7FCBA0"/>
      </colorScale>
    </cfRule>
  </conditionalFormatting>
  <conditionalFormatting sqref="L7:L66">
    <cfRule type="expression" dxfId="18" priority="8">
      <formula>$L7="Incomplete"</formula>
    </cfRule>
    <cfRule type="expression" dxfId="17" priority="9">
      <formula>$L7="Complete"</formula>
    </cfRule>
  </conditionalFormatting>
  <conditionalFormatting sqref="M7:M66">
    <cfRule type="expression" dxfId="16" priority="10">
      <formula>$M7="Strong hire"</formula>
    </cfRule>
    <cfRule type="expression" dxfId="15" priority="11">
      <formula>$M7="Hire"</formula>
    </cfRule>
    <cfRule type="expression" dxfId="14" priority="12">
      <formula>$M7="No hire"</formula>
    </cfRule>
    <cfRule type="expression" dxfId="13" priority="13">
      <formula>$M7="Strong no hire"</formula>
    </cfRule>
  </conditionalFormatting>
  <dataValidations count="2">
    <dataValidation type="whole" allowBlank="1" showInputMessage="1" showErrorMessage="1" errorTitle="Invalid rating" error="Enter a whole number from 1 to 5." promptTitle="Rating 1-5" prompt="1 = weak, 3 = adequate, 5 = strong. See anchors on Role Criteria." sqref="C7:J66" xr:uid="{A5667AB0-394A-4551-BED0-B36C38DDF8E8}">
      <formula1>1</formula1>
      <formula2>5</formula2>
    </dataValidation>
    <dataValidation type="list" allowBlank="1" showInputMessage="1" showErrorMessage="1" errorTitle="Pick from list" error="Choose Strong hire, Hire, No hire or Strong no hire." sqref="M7:M66" xr:uid="{9CFD36BA-C8B7-479B-9212-D0776EB25E05}">
      <formula1>"Strong hire,Hire,No hire,Strong no hire"</formula1>
    </dataValidation>
  </dataValidations>
  <pageMargins left="0.75" right="0.75" top="1" bottom="1" header="0.5" footer="0.5"/>
  <pageSetup scale="44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C28A1E"/>
    <pageSetUpPr fitToPage="1"/>
  </sheetPr>
  <dimension ref="A1:Z31"/>
  <sheetViews>
    <sheetView showGridLines="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RowHeight="15" x14ac:dyDescent="0.25"/>
  <cols>
    <col min="1" max="1" width="19" customWidth="1"/>
    <col min="2" max="2" width="14.85546875" customWidth="1"/>
    <col min="3" max="3" width="19" customWidth="1"/>
    <col min="4" max="4" width="11.42578125" customWidth="1"/>
    <col min="5" max="5" width="13.28515625" customWidth="1"/>
    <col min="6" max="6" width="14.85546875" customWidth="1"/>
    <col min="7" max="7" width="18.28515625" customWidth="1"/>
    <col min="8" max="8" width="2.7109375" customWidth="1"/>
    <col min="9" max="16" width="16" customWidth="1"/>
    <col min="17" max="17" width="2.7109375" customWidth="1"/>
    <col min="18" max="25" width="16" customWidth="1"/>
    <col min="26" max="26" width="12.140625" customWidth="1"/>
  </cols>
  <sheetData>
    <row r="1" spans="1:26" ht="54" customHeight="1" x14ac:dyDescent="0.25">
      <c r="A1" s="2" t="s">
        <v>72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1.95" customHeight="1" x14ac:dyDescent="0.25">
      <c r="A2" s="4" t="s">
        <v>73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24" customHeight="1" x14ac:dyDescent="0.25">
      <c r="A3" s="34" t="s">
        <v>74</v>
      </c>
      <c r="B3" s="34"/>
      <c r="C3" s="34"/>
      <c r="D3" s="34"/>
      <c r="E3" s="34"/>
      <c r="F3" s="34"/>
      <c r="G3" s="35">
        <v>2</v>
      </c>
      <c r="H3" s="34" t="s">
        <v>75</v>
      </c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</row>
    <row r="4" spans="1:26" ht="21.95" customHeight="1" x14ac:dyDescent="0.25">
      <c r="A4" s="33"/>
      <c r="B4" s="33"/>
      <c r="C4" s="33"/>
      <c r="D4" s="33"/>
      <c r="E4" s="33"/>
      <c r="F4" s="33"/>
      <c r="G4" s="33"/>
      <c r="H4" s="33"/>
      <c r="I4" s="36" t="s">
        <v>76</v>
      </c>
      <c r="J4" s="36"/>
      <c r="K4" s="36"/>
      <c r="L4" s="36"/>
      <c r="M4" s="36"/>
      <c r="N4" s="36"/>
      <c r="O4" s="36"/>
      <c r="P4" s="36"/>
      <c r="Q4" s="33"/>
      <c r="R4" s="37" t="s">
        <v>77</v>
      </c>
      <c r="S4" s="37"/>
      <c r="T4" s="37"/>
      <c r="U4" s="37"/>
      <c r="V4" s="37"/>
      <c r="W4" s="37"/>
      <c r="X4" s="37"/>
      <c r="Y4" s="37"/>
      <c r="Z4" s="33"/>
    </row>
    <row r="5" spans="1:26" ht="44.1" customHeight="1" x14ac:dyDescent="0.25">
      <c r="A5" s="38" t="s">
        <v>43</v>
      </c>
      <c r="B5" s="38" t="s">
        <v>50</v>
      </c>
      <c r="C5" s="38" t="s">
        <v>51</v>
      </c>
      <c r="D5" s="38" t="s">
        <v>52</v>
      </c>
      <c r="E5" s="38" t="s">
        <v>78</v>
      </c>
      <c r="F5" s="38" t="s">
        <v>79</v>
      </c>
      <c r="G5" s="38" t="s">
        <v>80</v>
      </c>
      <c r="I5" s="38" t="str">
        <f>'Interview Scores'!C6</f>
        <v>Safety mindset</v>
      </c>
      <c r="J5" s="38" t="str">
        <f>'Interview Scores'!D6</f>
        <v>Leading people</v>
      </c>
      <c r="K5" s="38" t="str">
        <f>'Interview Scores'!E6</f>
        <v>Problem solving</v>
      </c>
      <c r="L5" s="38" t="str">
        <f>'Interview Scores'!F6</f>
        <v>Communication</v>
      </c>
      <c r="M5" s="38" t="str">
        <f>'Interview Scores'!G6</f>
        <v>Quality focus</v>
      </c>
      <c r="N5" s="38" t="str">
        <f>'Interview Scores'!H6</f>
        <v>Reliability</v>
      </c>
      <c r="O5" s="38" t="str">
        <f>'Interview Scores'!I6</f>
        <v/>
      </c>
      <c r="P5" s="38" t="str">
        <f>'Interview Scores'!J6</f>
        <v/>
      </c>
      <c r="R5" s="39" t="str">
        <f>'Interview Scores'!C6</f>
        <v>Safety mindset</v>
      </c>
      <c r="S5" s="39" t="str">
        <f>'Interview Scores'!D6</f>
        <v>Leading people</v>
      </c>
      <c r="T5" s="39" t="str">
        <f>'Interview Scores'!E6</f>
        <v>Problem solving</v>
      </c>
      <c r="U5" s="39" t="str">
        <f>'Interview Scores'!F6</f>
        <v>Communication</v>
      </c>
      <c r="V5" s="39" t="str">
        <f>'Interview Scores'!G6</f>
        <v>Quality focus</v>
      </c>
      <c r="W5" s="39" t="str">
        <f>'Interview Scores'!H6</f>
        <v>Reliability</v>
      </c>
      <c r="X5" s="39" t="str">
        <f>'Interview Scores'!I6</f>
        <v/>
      </c>
      <c r="Y5" s="39" t="str">
        <f>'Interview Scores'!J6</f>
        <v/>
      </c>
      <c r="Z5" s="40" t="s">
        <v>81</v>
      </c>
    </row>
    <row r="6" spans="1:26" ht="21.95" customHeight="1" x14ac:dyDescent="0.25">
      <c r="A6" s="44" t="str" cm="1">
        <f t="array" ref="A6">IFERROR(INDEX('Interview Scores'!$A$7:$A$66,MATCH(0,COUNTIF($A$5:A5,'Interview Scores'!$A$7:$A$66)+('Interview Scores'!$A$7:$A$66=""),0)),"")</f>
        <v>C-101</v>
      </c>
      <c r="B6" s="41">
        <f>IF(A6="","",COUNTIF('Interview Scores'!$A$7:$A$66,A6))</f>
        <v>2</v>
      </c>
      <c r="C6" s="45">
        <f>IF(A6="","",IFERROR(AVERAGEIF('Interview Scores'!$A$7:$A$66,A6,'Interview Scores'!$K$7:$K$66),""))</f>
        <v>4.0999999999999996</v>
      </c>
      <c r="D6" s="41">
        <f t="shared" ref="D6:D25" si="0">IF(C6="","",COUNTIF($C$6:$C$25,"&gt;"&amp;C6)+1)</f>
        <v>1</v>
      </c>
      <c r="E6" s="41">
        <f>IF(A6="","",COUNTIFS('Interview Scores'!$A$7:$A$66,A6,'Interview Scores'!$M$7:$M$66,"Strong hire")+COUNTIFS('Interview Scores'!$A$7:$A$66,A6,'Interview Scores'!$M$7:$M$66,"Hire"))</f>
        <v>2</v>
      </c>
      <c r="F6" s="41">
        <f t="shared" ref="F6:F25" si="1">IF(A6="","",IF(COUNT(R6:Y6)=0,0,MAX(R6:Y6)))</f>
        <v>1</v>
      </c>
      <c r="G6" s="41" t="str">
        <f t="shared" ref="G6:G25" si="2">IF(A6="","",IF(B6&lt;2,"Single rater",IF(F6&gt;=$G$3,"Review","Aligned")))</f>
        <v>Aligned</v>
      </c>
      <c r="I6" s="46">
        <f>IF(OR($A6="",I$5=""),"",IFERROR(AVERAGEIFS('Interview Scores'!C$7:C$66,'Interview Scores'!$A$7:$A$66,$A6),""))</f>
        <v>4.5</v>
      </c>
      <c r="J6" s="46">
        <f>IF(OR($A6="",J$5=""),"",IFERROR(AVERAGEIFS('Interview Scores'!D$7:D$66,'Interview Scores'!$A$7:$A$66,$A6),""))</f>
        <v>4.5</v>
      </c>
      <c r="K6" s="46">
        <f>IF(OR($A6="",K$5=""),"",IFERROR(AVERAGEIFS('Interview Scores'!E$7:E$66,'Interview Scores'!$A$7:$A$66,$A6),""))</f>
        <v>4</v>
      </c>
      <c r="L6" s="46">
        <f>IF(OR($A6="",L$5=""),"",IFERROR(AVERAGEIFS('Interview Scores'!F$7:F$66,'Interview Scores'!$A$7:$A$66,$A6),""))</f>
        <v>3.5</v>
      </c>
      <c r="M6" s="46">
        <f>IF(OR($A6="",M$5=""),"",IFERROR(AVERAGEIFS('Interview Scores'!G$7:G$66,'Interview Scores'!$A$7:$A$66,$A6),""))</f>
        <v>3.5</v>
      </c>
      <c r="N6" s="46">
        <f>IF(OR($A6="",N$5=""),"",IFERROR(AVERAGEIFS('Interview Scores'!H$7:H$66,'Interview Scores'!$A$7:$A$66,$A6),""))</f>
        <v>4</v>
      </c>
      <c r="O6" s="46" t="str">
        <f>IF(OR($A6="",O$5=""),"",IFERROR(AVERAGEIFS('Interview Scores'!I$7:I$66,'Interview Scores'!$A$7:$A$66,$A6),""))</f>
        <v/>
      </c>
      <c r="P6" s="46" t="str">
        <f>IF(OR($A6="",P$5=""),"",IFERROR(AVERAGEIFS('Interview Scores'!J$7:J$66,'Interview Scores'!$A$7:$A$66,$A6),""))</f>
        <v/>
      </c>
      <c r="R6" s="47">
        <f>IF(OR($A6="",R$5=""),"",_xlfn.MAXIFS('Interview Scores'!C$7:C$66,'Interview Scores'!$A$7:$A$66,$A6)-_xlfn.MINIFS('Interview Scores'!C$7:C$66,'Interview Scores'!$A$7:$A$66,$A6))</f>
        <v>1</v>
      </c>
      <c r="S6" s="47">
        <f>IF(OR($A6="",S$5=""),"",_xlfn.MAXIFS('Interview Scores'!D$7:D$66,'Interview Scores'!$A$7:$A$66,$A6)-_xlfn.MINIFS('Interview Scores'!D$7:D$66,'Interview Scores'!$A$7:$A$66,$A6))</f>
        <v>1</v>
      </c>
      <c r="T6" s="47">
        <f>IF(OR($A6="",T$5=""),"",_xlfn.MAXIFS('Interview Scores'!E$7:E$66,'Interview Scores'!$A$7:$A$66,$A6)-_xlfn.MINIFS('Interview Scores'!E$7:E$66,'Interview Scores'!$A$7:$A$66,$A6))</f>
        <v>0</v>
      </c>
      <c r="U6" s="47">
        <f>IF(OR($A6="",U$5=""),"",_xlfn.MAXIFS('Interview Scores'!F$7:F$66,'Interview Scores'!$A$7:$A$66,$A6)-_xlfn.MINIFS('Interview Scores'!F$7:F$66,'Interview Scores'!$A$7:$A$66,$A6))</f>
        <v>1</v>
      </c>
      <c r="V6" s="47">
        <f>IF(OR($A6="",V$5=""),"",_xlfn.MAXIFS('Interview Scores'!G$7:G$66,'Interview Scores'!$A$7:$A$66,$A6)-_xlfn.MINIFS('Interview Scores'!G$7:G$66,'Interview Scores'!$A$7:$A$66,$A6))</f>
        <v>1</v>
      </c>
      <c r="W6" s="47">
        <f>IF(OR($A6="",W$5=""),"",_xlfn.MAXIFS('Interview Scores'!H$7:H$66,'Interview Scores'!$A$7:$A$66,$A6)-_xlfn.MINIFS('Interview Scores'!H$7:H$66,'Interview Scores'!$A$7:$A$66,$A6))</f>
        <v>0</v>
      </c>
      <c r="X6" s="47" t="str">
        <f>IF(OR($A6="",X$5=""),"",_xlfn.MAXIFS('Interview Scores'!I$7:I$66,'Interview Scores'!$A$7:$A$66,$A6)-_xlfn.MINIFS('Interview Scores'!I$7:I$66,'Interview Scores'!$A$7:$A$66,$A6))</f>
        <v/>
      </c>
      <c r="Y6" s="47" t="str">
        <f>IF(OR($A6="",Y$5=""),"",_xlfn.MAXIFS('Interview Scores'!J$7:J$66,'Interview Scores'!$A$7:$A$66,$A6)-_xlfn.MINIFS('Interview Scores'!J$7:J$66,'Interview Scores'!$A$7:$A$66,$A6))</f>
        <v/>
      </c>
      <c r="Z6" s="42">
        <f>IF(C6="","",COUNTIF($C$6:$C$25,"&gt;"&amp;C6)+COUNTIF($C$6:C6,C6))</f>
        <v>1</v>
      </c>
    </row>
    <row r="7" spans="1:26" ht="21.95" customHeight="1" x14ac:dyDescent="0.25">
      <c r="A7" s="44" t="str" cm="1">
        <f t="array" ref="A7">IFERROR(INDEX('Interview Scores'!$A$7:$A$66,MATCH(0,COUNTIF($A$5:A6,'Interview Scores'!$A$7:$A$66)+('Interview Scores'!$A$7:$A$66=""),0)),"")</f>
        <v>C-102</v>
      </c>
      <c r="B7" s="41">
        <f>IF(A7="","",COUNTIF('Interview Scores'!$A$7:$A$66,A7))</f>
        <v>2</v>
      </c>
      <c r="C7" s="45">
        <f>IF(A7="","",IFERROR(AVERAGEIF('Interview Scores'!$A$7:$A$66,A7,'Interview Scores'!$K$7:$K$66),""))</f>
        <v>3.35</v>
      </c>
      <c r="D7" s="41">
        <f t="shared" si="0"/>
        <v>2</v>
      </c>
      <c r="E7" s="41">
        <f>IF(A7="","",COUNTIFS('Interview Scores'!$A$7:$A$66,A7,'Interview Scores'!$M$7:$M$66,"Strong hire")+COUNTIFS('Interview Scores'!$A$7:$A$66,A7,'Interview Scores'!$M$7:$M$66,"Hire"))</f>
        <v>1</v>
      </c>
      <c r="F7" s="41">
        <f t="shared" si="1"/>
        <v>1</v>
      </c>
      <c r="G7" s="41" t="str">
        <f t="shared" si="2"/>
        <v>Aligned</v>
      </c>
      <c r="I7" s="46">
        <f>IF(OR($A7="",I$5=""),"",IFERROR(AVERAGEIFS('Interview Scores'!C$7:C$66,'Interview Scores'!$A$7:$A$66,$A7),""))</f>
        <v>3</v>
      </c>
      <c r="J7" s="46">
        <f>IF(OR($A7="",J$5=""),"",IFERROR(AVERAGEIFS('Interview Scores'!D$7:D$66,'Interview Scores'!$A$7:$A$66,$A7),""))</f>
        <v>2.5</v>
      </c>
      <c r="K7" s="46">
        <f>IF(OR($A7="",K$5=""),"",IFERROR(AVERAGEIFS('Interview Scores'!E$7:E$66,'Interview Scores'!$A$7:$A$66,$A7),""))</f>
        <v>3.5</v>
      </c>
      <c r="L7" s="46">
        <f>IF(OR($A7="",L$5=""),"",IFERROR(AVERAGEIFS('Interview Scores'!F$7:F$66,'Interview Scores'!$A$7:$A$66,$A7),""))</f>
        <v>4.5</v>
      </c>
      <c r="M7" s="46">
        <f>IF(OR($A7="",M$5=""),"",IFERROR(AVERAGEIFS('Interview Scores'!G$7:G$66,'Interview Scores'!$A$7:$A$66,$A7),""))</f>
        <v>3</v>
      </c>
      <c r="N7" s="46">
        <f>IF(OR($A7="",N$5=""),"",IFERROR(AVERAGEIFS('Interview Scores'!H$7:H$66,'Interview Scores'!$A$7:$A$66,$A7),""))</f>
        <v>4.5</v>
      </c>
      <c r="O7" s="46" t="str">
        <f>IF(OR($A7="",O$5=""),"",IFERROR(AVERAGEIFS('Interview Scores'!I$7:I$66,'Interview Scores'!$A$7:$A$66,$A7),""))</f>
        <v/>
      </c>
      <c r="P7" s="46" t="str">
        <f>IF(OR($A7="",P$5=""),"",IFERROR(AVERAGEIFS('Interview Scores'!J$7:J$66,'Interview Scores'!$A$7:$A$66,$A7),""))</f>
        <v/>
      </c>
      <c r="R7" s="47">
        <f>IF(OR($A7="",R$5=""),"",_xlfn.MAXIFS('Interview Scores'!C$7:C$66,'Interview Scores'!$A$7:$A$66,$A7)-_xlfn.MINIFS('Interview Scores'!C$7:C$66,'Interview Scores'!$A$7:$A$66,$A7))</f>
        <v>0</v>
      </c>
      <c r="S7" s="47">
        <f>IF(OR($A7="",S$5=""),"",_xlfn.MAXIFS('Interview Scores'!D$7:D$66,'Interview Scores'!$A$7:$A$66,$A7)-_xlfn.MINIFS('Interview Scores'!D$7:D$66,'Interview Scores'!$A$7:$A$66,$A7))</f>
        <v>1</v>
      </c>
      <c r="T7" s="47">
        <f>IF(OR($A7="",T$5=""),"",_xlfn.MAXIFS('Interview Scores'!E$7:E$66,'Interview Scores'!$A$7:$A$66,$A7)-_xlfn.MINIFS('Interview Scores'!E$7:E$66,'Interview Scores'!$A$7:$A$66,$A7))</f>
        <v>1</v>
      </c>
      <c r="U7" s="47">
        <f>IF(OR($A7="",U$5=""),"",_xlfn.MAXIFS('Interview Scores'!F$7:F$66,'Interview Scores'!$A$7:$A$66,$A7)-_xlfn.MINIFS('Interview Scores'!F$7:F$66,'Interview Scores'!$A$7:$A$66,$A7))</f>
        <v>1</v>
      </c>
      <c r="V7" s="47">
        <f>IF(OR($A7="",V$5=""),"",_xlfn.MAXIFS('Interview Scores'!G$7:G$66,'Interview Scores'!$A$7:$A$66,$A7)-_xlfn.MINIFS('Interview Scores'!G$7:G$66,'Interview Scores'!$A$7:$A$66,$A7))</f>
        <v>0</v>
      </c>
      <c r="W7" s="47">
        <f>IF(OR($A7="",W$5=""),"",_xlfn.MAXIFS('Interview Scores'!H$7:H$66,'Interview Scores'!$A$7:$A$66,$A7)-_xlfn.MINIFS('Interview Scores'!H$7:H$66,'Interview Scores'!$A$7:$A$66,$A7))</f>
        <v>1</v>
      </c>
      <c r="X7" s="47" t="str">
        <f>IF(OR($A7="",X$5=""),"",_xlfn.MAXIFS('Interview Scores'!I$7:I$66,'Interview Scores'!$A$7:$A$66,$A7)-_xlfn.MINIFS('Interview Scores'!I$7:I$66,'Interview Scores'!$A$7:$A$66,$A7))</f>
        <v/>
      </c>
      <c r="Y7" s="47" t="str">
        <f>IF(OR($A7="",Y$5=""),"",_xlfn.MAXIFS('Interview Scores'!J$7:J$66,'Interview Scores'!$A$7:$A$66,$A7)-_xlfn.MINIFS('Interview Scores'!J$7:J$66,'Interview Scores'!$A$7:$A$66,$A7))</f>
        <v/>
      </c>
      <c r="Z7" s="42">
        <f>IF(C7="","",COUNTIF($C$6:$C$25,"&gt;"&amp;C7)+COUNTIF($C$6:C7,C7))</f>
        <v>2</v>
      </c>
    </row>
    <row r="8" spans="1:26" ht="21.95" customHeight="1" x14ac:dyDescent="0.25">
      <c r="A8" s="44" t="str" cm="1">
        <f t="array" ref="A8">IFERROR(INDEX('Interview Scores'!$A$7:$A$66,MATCH(0,COUNTIF($A$5:A7,'Interview Scores'!$A$7:$A$66)+('Interview Scores'!$A$7:$A$66=""),0)),"")</f>
        <v/>
      </c>
      <c r="B8" s="41" t="str">
        <f>IF(A8="","",COUNTIF('Interview Scores'!$A$7:$A$66,A8))</f>
        <v/>
      </c>
      <c r="C8" s="45" t="str">
        <f>IF(A8="","",IFERROR(AVERAGEIF('Interview Scores'!$A$7:$A$66,A8,'Interview Scores'!$K$7:$K$66),""))</f>
        <v/>
      </c>
      <c r="D8" s="41" t="str">
        <f t="shared" si="0"/>
        <v/>
      </c>
      <c r="E8" s="41" t="str">
        <f>IF(A8="","",COUNTIFS('Interview Scores'!$A$7:$A$66,A8,'Interview Scores'!$M$7:$M$66,"Strong hire")+COUNTIFS('Interview Scores'!$A$7:$A$66,A8,'Interview Scores'!$M$7:$M$66,"Hire"))</f>
        <v/>
      </c>
      <c r="F8" s="41" t="str">
        <f t="shared" si="1"/>
        <v/>
      </c>
      <c r="G8" s="41" t="str">
        <f t="shared" si="2"/>
        <v/>
      </c>
      <c r="I8" s="46" t="str">
        <f>IF(OR($A8="",I$5=""),"",IFERROR(AVERAGEIFS('Interview Scores'!C$7:C$66,'Interview Scores'!$A$7:$A$66,$A8),""))</f>
        <v/>
      </c>
      <c r="J8" s="46" t="str">
        <f>IF(OR($A8="",J$5=""),"",IFERROR(AVERAGEIFS('Interview Scores'!D$7:D$66,'Interview Scores'!$A$7:$A$66,$A8),""))</f>
        <v/>
      </c>
      <c r="K8" s="46" t="str">
        <f>IF(OR($A8="",K$5=""),"",IFERROR(AVERAGEIFS('Interview Scores'!E$7:E$66,'Interview Scores'!$A$7:$A$66,$A8),""))</f>
        <v/>
      </c>
      <c r="L8" s="46" t="str">
        <f>IF(OR($A8="",L$5=""),"",IFERROR(AVERAGEIFS('Interview Scores'!F$7:F$66,'Interview Scores'!$A$7:$A$66,$A8),""))</f>
        <v/>
      </c>
      <c r="M8" s="46" t="str">
        <f>IF(OR($A8="",M$5=""),"",IFERROR(AVERAGEIFS('Interview Scores'!G$7:G$66,'Interview Scores'!$A$7:$A$66,$A8),""))</f>
        <v/>
      </c>
      <c r="N8" s="46" t="str">
        <f>IF(OR($A8="",N$5=""),"",IFERROR(AVERAGEIFS('Interview Scores'!H$7:H$66,'Interview Scores'!$A$7:$A$66,$A8),""))</f>
        <v/>
      </c>
      <c r="O8" s="46" t="str">
        <f>IF(OR($A8="",O$5=""),"",IFERROR(AVERAGEIFS('Interview Scores'!I$7:I$66,'Interview Scores'!$A$7:$A$66,$A8),""))</f>
        <v/>
      </c>
      <c r="P8" s="46" t="str">
        <f>IF(OR($A8="",P$5=""),"",IFERROR(AVERAGEIFS('Interview Scores'!J$7:J$66,'Interview Scores'!$A$7:$A$66,$A8),""))</f>
        <v/>
      </c>
      <c r="R8" s="47" t="str">
        <f>IF(OR($A8="",R$5=""),"",_xlfn.MAXIFS('Interview Scores'!C$7:C$66,'Interview Scores'!$A$7:$A$66,$A8)-_xlfn.MINIFS('Interview Scores'!C$7:C$66,'Interview Scores'!$A$7:$A$66,$A8))</f>
        <v/>
      </c>
      <c r="S8" s="47" t="str">
        <f>IF(OR($A8="",S$5=""),"",_xlfn.MAXIFS('Interview Scores'!D$7:D$66,'Interview Scores'!$A$7:$A$66,$A8)-_xlfn.MINIFS('Interview Scores'!D$7:D$66,'Interview Scores'!$A$7:$A$66,$A8))</f>
        <v/>
      </c>
      <c r="T8" s="47" t="str">
        <f>IF(OR($A8="",T$5=""),"",_xlfn.MAXIFS('Interview Scores'!E$7:E$66,'Interview Scores'!$A$7:$A$66,$A8)-_xlfn.MINIFS('Interview Scores'!E$7:E$66,'Interview Scores'!$A$7:$A$66,$A8))</f>
        <v/>
      </c>
      <c r="U8" s="47" t="str">
        <f>IF(OR($A8="",U$5=""),"",_xlfn.MAXIFS('Interview Scores'!F$7:F$66,'Interview Scores'!$A$7:$A$66,$A8)-_xlfn.MINIFS('Interview Scores'!F$7:F$66,'Interview Scores'!$A$7:$A$66,$A8))</f>
        <v/>
      </c>
      <c r="V8" s="47" t="str">
        <f>IF(OR($A8="",V$5=""),"",_xlfn.MAXIFS('Interview Scores'!G$7:G$66,'Interview Scores'!$A$7:$A$66,$A8)-_xlfn.MINIFS('Interview Scores'!G$7:G$66,'Interview Scores'!$A$7:$A$66,$A8))</f>
        <v/>
      </c>
      <c r="W8" s="47" t="str">
        <f>IF(OR($A8="",W$5=""),"",_xlfn.MAXIFS('Interview Scores'!H$7:H$66,'Interview Scores'!$A$7:$A$66,$A8)-_xlfn.MINIFS('Interview Scores'!H$7:H$66,'Interview Scores'!$A$7:$A$66,$A8))</f>
        <v/>
      </c>
      <c r="X8" s="47" t="str">
        <f>IF(OR($A8="",X$5=""),"",_xlfn.MAXIFS('Interview Scores'!I$7:I$66,'Interview Scores'!$A$7:$A$66,$A8)-_xlfn.MINIFS('Interview Scores'!I$7:I$66,'Interview Scores'!$A$7:$A$66,$A8))</f>
        <v/>
      </c>
      <c r="Y8" s="47" t="str">
        <f>IF(OR($A8="",Y$5=""),"",_xlfn.MAXIFS('Interview Scores'!J$7:J$66,'Interview Scores'!$A$7:$A$66,$A8)-_xlfn.MINIFS('Interview Scores'!J$7:J$66,'Interview Scores'!$A$7:$A$66,$A8))</f>
        <v/>
      </c>
      <c r="Z8" s="42" t="str">
        <f>IF(C8="","",COUNTIF($C$6:$C$25,"&gt;"&amp;C8)+COUNTIF($C$6:C8,C8))</f>
        <v/>
      </c>
    </row>
    <row r="9" spans="1:26" ht="21.95" customHeight="1" x14ac:dyDescent="0.25">
      <c r="A9" s="44" t="str" cm="1">
        <f t="array" ref="A9">IFERROR(INDEX('Interview Scores'!$A$7:$A$66,MATCH(0,COUNTIF($A$5:A8,'Interview Scores'!$A$7:$A$66)+('Interview Scores'!$A$7:$A$66=""),0)),"")</f>
        <v/>
      </c>
      <c r="B9" s="41" t="str">
        <f>IF(A9="","",COUNTIF('Interview Scores'!$A$7:$A$66,A9))</f>
        <v/>
      </c>
      <c r="C9" s="45" t="str">
        <f>IF(A9="","",IFERROR(AVERAGEIF('Interview Scores'!$A$7:$A$66,A9,'Interview Scores'!$K$7:$K$66),""))</f>
        <v/>
      </c>
      <c r="D9" s="41" t="str">
        <f t="shared" si="0"/>
        <v/>
      </c>
      <c r="E9" s="41" t="str">
        <f>IF(A9="","",COUNTIFS('Interview Scores'!$A$7:$A$66,A9,'Interview Scores'!$M$7:$M$66,"Strong hire")+COUNTIFS('Interview Scores'!$A$7:$A$66,A9,'Interview Scores'!$M$7:$M$66,"Hire"))</f>
        <v/>
      </c>
      <c r="F9" s="41" t="str">
        <f t="shared" si="1"/>
        <v/>
      </c>
      <c r="G9" s="41" t="str">
        <f t="shared" si="2"/>
        <v/>
      </c>
      <c r="I9" s="46" t="str">
        <f>IF(OR($A9="",I$5=""),"",IFERROR(AVERAGEIFS('Interview Scores'!C$7:C$66,'Interview Scores'!$A$7:$A$66,$A9),""))</f>
        <v/>
      </c>
      <c r="J9" s="46" t="str">
        <f>IF(OR($A9="",J$5=""),"",IFERROR(AVERAGEIFS('Interview Scores'!D$7:D$66,'Interview Scores'!$A$7:$A$66,$A9),""))</f>
        <v/>
      </c>
      <c r="K9" s="46" t="str">
        <f>IF(OR($A9="",K$5=""),"",IFERROR(AVERAGEIFS('Interview Scores'!E$7:E$66,'Interview Scores'!$A$7:$A$66,$A9),""))</f>
        <v/>
      </c>
      <c r="L9" s="46" t="str">
        <f>IF(OR($A9="",L$5=""),"",IFERROR(AVERAGEIFS('Interview Scores'!F$7:F$66,'Interview Scores'!$A$7:$A$66,$A9),""))</f>
        <v/>
      </c>
      <c r="M9" s="46" t="str">
        <f>IF(OR($A9="",M$5=""),"",IFERROR(AVERAGEIFS('Interview Scores'!G$7:G$66,'Interview Scores'!$A$7:$A$66,$A9),""))</f>
        <v/>
      </c>
      <c r="N9" s="46" t="str">
        <f>IF(OR($A9="",N$5=""),"",IFERROR(AVERAGEIFS('Interview Scores'!H$7:H$66,'Interview Scores'!$A$7:$A$66,$A9),""))</f>
        <v/>
      </c>
      <c r="O9" s="46" t="str">
        <f>IF(OR($A9="",O$5=""),"",IFERROR(AVERAGEIFS('Interview Scores'!I$7:I$66,'Interview Scores'!$A$7:$A$66,$A9),""))</f>
        <v/>
      </c>
      <c r="P9" s="46" t="str">
        <f>IF(OR($A9="",P$5=""),"",IFERROR(AVERAGEIFS('Interview Scores'!J$7:J$66,'Interview Scores'!$A$7:$A$66,$A9),""))</f>
        <v/>
      </c>
      <c r="R9" s="47" t="str">
        <f>IF(OR($A9="",R$5=""),"",_xlfn.MAXIFS('Interview Scores'!C$7:C$66,'Interview Scores'!$A$7:$A$66,$A9)-_xlfn.MINIFS('Interview Scores'!C$7:C$66,'Interview Scores'!$A$7:$A$66,$A9))</f>
        <v/>
      </c>
      <c r="S9" s="47" t="str">
        <f>IF(OR($A9="",S$5=""),"",_xlfn.MAXIFS('Interview Scores'!D$7:D$66,'Interview Scores'!$A$7:$A$66,$A9)-_xlfn.MINIFS('Interview Scores'!D$7:D$66,'Interview Scores'!$A$7:$A$66,$A9))</f>
        <v/>
      </c>
      <c r="T9" s="47" t="str">
        <f>IF(OR($A9="",T$5=""),"",_xlfn.MAXIFS('Interview Scores'!E$7:E$66,'Interview Scores'!$A$7:$A$66,$A9)-_xlfn.MINIFS('Interview Scores'!E$7:E$66,'Interview Scores'!$A$7:$A$66,$A9))</f>
        <v/>
      </c>
      <c r="U9" s="47" t="str">
        <f>IF(OR($A9="",U$5=""),"",_xlfn.MAXIFS('Interview Scores'!F$7:F$66,'Interview Scores'!$A$7:$A$66,$A9)-_xlfn.MINIFS('Interview Scores'!F$7:F$66,'Interview Scores'!$A$7:$A$66,$A9))</f>
        <v/>
      </c>
      <c r="V9" s="47" t="str">
        <f>IF(OR($A9="",V$5=""),"",_xlfn.MAXIFS('Interview Scores'!G$7:G$66,'Interview Scores'!$A$7:$A$66,$A9)-_xlfn.MINIFS('Interview Scores'!G$7:G$66,'Interview Scores'!$A$7:$A$66,$A9))</f>
        <v/>
      </c>
      <c r="W9" s="47" t="str">
        <f>IF(OR($A9="",W$5=""),"",_xlfn.MAXIFS('Interview Scores'!H$7:H$66,'Interview Scores'!$A$7:$A$66,$A9)-_xlfn.MINIFS('Interview Scores'!H$7:H$66,'Interview Scores'!$A$7:$A$66,$A9))</f>
        <v/>
      </c>
      <c r="X9" s="47" t="str">
        <f>IF(OR($A9="",X$5=""),"",_xlfn.MAXIFS('Interview Scores'!I$7:I$66,'Interview Scores'!$A$7:$A$66,$A9)-_xlfn.MINIFS('Interview Scores'!I$7:I$66,'Interview Scores'!$A$7:$A$66,$A9))</f>
        <v/>
      </c>
      <c r="Y9" s="47" t="str">
        <f>IF(OR($A9="",Y$5=""),"",_xlfn.MAXIFS('Interview Scores'!J$7:J$66,'Interview Scores'!$A$7:$A$66,$A9)-_xlfn.MINIFS('Interview Scores'!J$7:J$66,'Interview Scores'!$A$7:$A$66,$A9))</f>
        <v/>
      </c>
      <c r="Z9" s="42" t="str">
        <f>IF(C9="","",COUNTIF($C$6:$C$25,"&gt;"&amp;C9)+COUNTIF($C$6:C9,C9))</f>
        <v/>
      </c>
    </row>
    <row r="10" spans="1:26" ht="21.95" customHeight="1" x14ac:dyDescent="0.25">
      <c r="A10" s="44" t="str" cm="1">
        <f t="array" ref="A10">IFERROR(INDEX('Interview Scores'!$A$7:$A$66,MATCH(0,COUNTIF($A$5:A9,'Interview Scores'!$A$7:$A$66)+('Interview Scores'!$A$7:$A$66=""),0)),"")</f>
        <v/>
      </c>
      <c r="B10" s="41" t="str">
        <f>IF(A10="","",COUNTIF('Interview Scores'!$A$7:$A$66,A10))</f>
        <v/>
      </c>
      <c r="C10" s="45" t="str">
        <f>IF(A10="","",IFERROR(AVERAGEIF('Interview Scores'!$A$7:$A$66,A10,'Interview Scores'!$K$7:$K$66),""))</f>
        <v/>
      </c>
      <c r="D10" s="41" t="str">
        <f t="shared" si="0"/>
        <v/>
      </c>
      <c r="E10" s="41" t="str">
        <f>IF(A10="","",COUNTIFS('Interview Scores'!$A$7:$A$66,A10,'Interview Scores'!$M$7:$M$66,"Strong hire")+COUNTIFS('Interview Scores'!$A$7:$A$66,A10,'Interview Scores'!$M$7:$M$66,"Hire"))</f>
        <v/>
      </c>
      <c r="F10" s="41" t="str">
        <f t="shared" si="1"/>
        <v/>
      </c>
      <c r="G10" s="41" t="str">
        <f t="shared" si="2"/>
        <v/>
      </c>
      <c r="I10" s="46" t="str">
        <f>IF(OR($A10="",I$5=""),"",IFERROR(AVERAGEIFS('Interview Scores'!C$7:C$66,'Interview Scores'!$A$7:$A$66,$A10),""))</f>
        <v/>
      </c>
      <c r="J10" s="46" t="str">
        <f>IF(OR($A10="",J$5=""),"",IFERROR(AVERAGEIFS('Interview Scores'!D$7:D$66,'Interview Scores'!$A$7:$A$66,$A10),""))</f>
        <v/>
      </c>
      <c r="K10" s="46" t="str">
        <f>IF(OR($A10="",K$5=""),"",IFERROR(AVERAGEIFS('Interview Scores'!E$7:E$66,'Interview Scores'!$A$7:$A$66,$A10),""))</f>
        <v/>
      </c>
      <c r="L10" s="46" t="str">
        <f>IF(OR($A10="",L$5=""),"",IFERROR(AVERAGEIFS('Interview Scores'!F$7:F$66,'Interview Scores'!$A$7:$A$66,$A10),""))</f>
        <v/>
      </c>
      <c r="M10" s="46" t="str">
        <f>IF(OR($A10="",M$5=""),"",IFERROR(AVERAGEIFS('Interview Scores'!G$7:G$66,'Interview Scores'!$A$7:$A$66,$A10),""))</f>
        <v/>
      </c>
      <c r="N10" s="46" t="str">
        <f>IF(OR($A10="",N$5=""),"",IFERROR(AVERAGEIFS('Interview Scores'!H$7:H$66,'Interview Scores'!$A$7:$A$66,$A10),""))</f>
        <v/>
      </c>
      <c r="O10" s="46" t="str">
        <f>IF(OR($A10="",O$5=""),"",IFERROR(AVERAGEIFS('Interview Scores'!I$7:I$66,'Interview Scores'!$A$7:$A$66,$A10),""))</f>
        <v/>
      </c>
      <c r="P10" s="46" t="str">
        <f>IF(OR($A10="",P$5=""),"",IFERROR(AVERAGEIFS('Interview Scores'!J$7:J$66,'Interview Scores'!$A$7:$A$66,$A10),""))</f>
        <v/>
      </c>
      <c r="R10" s="47" t="str">
        <f>IF(OR($A10="",R$5=""),"",_xlfn.MAXIFS('Interview Scores'!C$7:C$66,'Interview Scores'!$A$7:$A$66,$A10)-_xlfn.MINIFS('Interview Scores'!C$7:C$66,'Interview Scores'!$A$7:$A$66,$A10))</f>
        <v/>
      </c>
      <c r="S10" s="47" t="str">
        <f>IF(OR($A10="",S$5=""),"",_xlfn.MAXIFS('Interview Scores'!D$7:D$66,'Interview Scores'!$A$7:$A$66,$A10)-_xlfn.MINIFS('Interview Scores'!D$7:D$66,'Interview Scores'!$A$7:$A$66,$A10))</f>
        <v/>
      </c>
      <c r="T10" s="47" t="str">
        <f>IF(OR($A10="",T$5=""),"",_xlfn.MAXIFS('Interview Scores'!E$7:E$66,'Interview Scores'!$A$7:$A$66,$A10)-_xlfn.MINIFS('Interview Scores'!E$7:E$66,'Interview Scores'!$A$7:$A$66,$A10))</f>
        <v/>
      </c>
      <c r="U10" s="47" t="str">
        <f>IF(OR($A10="",U$5=""),"",_xlfn.MAXIFS('Interview Scores'!F$7:F$66,'Interview Scores'!$A$7:$A$66,$A10)-_xlfn.MINIFS('Interview Scores'!F$7:F$66,'Interview Scores'!$A$7:$A$66,$A10))</f>
        <v/>
      </c>
      <c r="V10" s="47" t="str">
        <f>IF(OR($A10="",V$5=""),"",_xlfn.MAXIFS('Interview Scores'!G$7:G$66,'Interview Scores'!$A$7:$A$66,$A10)-_xlfn.MINIFS('Interview Scores'!G$7:G$66,'Interview Scores'!$A$7:$A$66,$A10))</f>
        <v/>
      </c>
      <c r="W10" s="47" t="str">
        <f>IF(OR($A10="",W$5=""),"",_xlfn.MAXIFS('Interview Scores'!H$7:H$66,'Interview Scores'!$A$7:$A$66,$A10)-_xlfn.MINIFS('Interview Scores'!H$7:H$66,'Interview Scores'!$A$7:$A$66,$A10))</f>
        <v/>
      </c>
      <c r="X10" s="47" t="str">
        <f>IF(OR($A10="",X$5=""),"",_xlfn.MAXIFS('Interview Scores'!I$7:I$66,'Interview Scores'!$A$7:$A$66,$A10)-_xlfn.MINIFS('Interview Scores'!I$7:I$66,'Interview Scores'!$A$7:$A$66,$A10))</f>
        <v/>
      </c>
      <c r="Y10" s="47" t="str">
        <f>IF(OR($A10="",Y$5=""),"",_xlfn.MAXIFS('Interview Scores'!J$7:J$66,'Interview Scores'!$A$7:$A$66,$A10)-_xlfn.MINIFS('Interview Scores'!J$7:J$66,'Interview Scores'!$A$7:$A$66,$A10))</f>
        <v/>
      </c>
      <c r="Z10" s="42" t="str">
        <f>IF(C10="","",COUNTIF($C$6:$C$25,"&gt;"&amp;C10)+COUNTIF($C$6:C10,C10))</f>
        <v/>
      </c>
    </row>
    <row r="11" spans="1:26" ht="21.95" customHeight="1" x14ac:dyDescent="0.25">
      <c r="A11" s="44" t="str" cm="1">
        <f t="array" ref="A11">IFERROR(INDEX('Interview Scores'!$A$7:$A$66,MATCH(0,COUNTIF($A$5:A10,'Interview Scores'!$A$7:$A$66)+('Interview Scores'!$A$7:$A$66=""),0)),"")</f>
        <v/>
      </c>
      <c r="B11" s="41" t="str">
        <f>IF(A11="","",COUNTIF('Interview Scores'!$A$7:$A$66,A11))</f>
        <v/>
      </c>
      <c r="C11" s="45" t="str">
        <f>IF(A11="","",IFERROR(AVERAGEIF('Interview Scores'!$A$7:$A$66,A11,'Interview Scores'!$K$7:$K$66),""))</f>
        <v/>
      </c>
      <c r="D11" s="41" t="str">
        <f t="shared" si="0"/>
        <v/>
      </c>
      <c r="E11" s="41" t="str">
        <f>IF(A11="","",COUNTIFS('Interview Scores'!$A$7:$A$66,A11,'Interview Scores'!$M$7:$M$66,"Strong hire")+COUNTIFS('Interview Scores'!$A$7:$A$66,A11,'Interview Scores'!$M$7:$M$66,"Hire"))</f>
        <v/>
      </c>
      <c r="F11" s="41" t="str">
        <f t="shared" si="1"/>
        <v/>
      </c>
      <c r="G11" s="41" t="str">
        <f t="shared" si="2"/>
        <v/>
      </c>
      <c r="I11" s="46" t="str">
        <f>IF(OR($A11="",I$5=""),"",IFERROR(AVERAGEIFS('Interview Scores'!C$7:C$66,'Interview Scores'!$A$7:$A$66,$A11),""))</f>
        <v/>
      </c>
      <c r="J11" s="46" t="str">
        <f>IF(OR($A11="",J$5=""),"",IFERROR(AVERAGEIFS('Interview Scores'!D$7:D$66,'Interview Scores'!$A$7:$A$66,$A11),""))</f>
        <v/>
      </c>
      <c r="K11" s="46" t="str">
        <f>IF(OR($A11="",K$5=""),"",IFERROR(AVERAGEIFS('Interview Scores'!E$7:E$66,'Interview Scores'!$A$7:$A$66,$A11),""))</f>
        <v/>
      </c>
      <c r="L11" s="46" t="str">
        <f>IF(OR($A11="",L$5=""),"",IFERROR(AVERAGEIFS('Interview Scores'!F$7:F$66,'Interview Scores'!$A$7:$A$66,$A11),""))</f>
        <v/>
      </c>
      <c r="M11" s="46" t="str">
        <f>IF(OR($A11="",M$5=""),"",IFERROR(AVERAGEIFS('Interview Scores'!G$7:G$66,'Interview Scores'!$A$7:$A$66,$A11),""))</f>
        <v/>
      </c>
      <c r="N11" s="46" t="str">
        <f>IF(OR($A11="",N$5=""),"",IFERROR(AVERAGEIFS('Interview Scores'!H$7:H$66,'Interview Scores'!$A$7:$A$66,$A11),""))</f>
        <v/>
      </c>
      <c r="O11" s="46" t="str">
        <f>IF(OR($A11="",O$5=""),"",IFERROR(AVERAGEIFS('Interview Scores'!I$7:I$66,'Interview Scores'!$A$7:$A$66,$A11),""))</f>
        <v/>
      </c>
      <c r="P11" s="46" t="str">
        <f>IF(OR($A11="",P$5=""),"",IFERROR(AVERAGEIFS('Interview Scores'!J$7:J$66,'Interview Scores'!$A$7:$A$66,$A11),""))</f>
        <v/>
      </c>
      <c r="R11" s="47" t="str">
        <f>IF(OR($A11="",R$5=""),"",_xlfn.MAXIFS('Interview Scores'!C$7:C$66,'Interview Scores'!$A$7:$A$66,$A11)-_xlfn.MINIFS('Interview Scores'!C$7:C$66,'Interview Scores'!$A$7:$A$66,$A11))</f>
        <v/>
      </c>
      <c r="S11" s="47" t="str">
        <f>IF(OR($A11="",S$5=""),"",_xlfn.MAXIFS('Interview Scores'!D$7:D$66,'Interview Scores'!$A$7:$A$66,$A11)-_xlfn.MINIFS('Interview Scores'!D$7:D$66,'Interview Scores'!$A$7:$A$66,$A11))</f>
        <v/>
      </c>
      <c r="T11" s="47" t="str">
        <f>IF(OR($A11="",T$5=""),"",_xlfn.MAXIFS('Interview Scores'!E$7:E$66,'Interview Scores'!$A$7:$A$66,$A11)-_xlfn.MINIFS('Interview Scores'!E$7:E$66,'Interview Scores'!$A$7:$A$66,$A11))</f>
        <v/>
      </c>
      <c r="U11" s="47" t="str">
        <f>IF(OR($A11="",U$5=""),"",_xlfn.MAXIFS('Interview Scores'!F$7:F$66,'Interview Scores'!$A$7:$A$66,$A11)-_xlfn.MINIFS('Interview Scores'!F$7:F$66,'Interview Scores'!$A$7:$A$66,$A11))</f>
        <v/>
      </c>
      <c r="V11" s="47" t="str">
        <f>IF(OR($A11="",V$5=""),"",_xlfn.MAXIFS('Interview Scores'!G$7:G$66,'Interview Scores'!$A$7:$A$66,$A11)-_xlfn.MINIFS('Interview Scores'!G$7:G$66,'Interview Scores'!$A$7:$A$66,$A11))</f>
        <v/>
      </c>
      <c r="W11" s="47" t="str">
        <f>IF(OR($A11="",W$5=""),"",_xlfn.MAXIFS('Interview Scores'!H$7:H$66,'Interview Scores'!$A$7:$A$66,$A11)-_xlfn.MINIFS('Interview Scores'!H$7:H$66,'Interview Scores'!$A$7:$A$66,$A11))</f>
        <v/>
      </c>
      <c r="X11" s="47" t="str">
        <f>IF(OR($A11="",X$5=""),"",_xlfn.MAXIFS('Interview Scores'!I$7:I$66,'Interview Scores'!$A$7:$A$66,$A11)-_xlfn.MINIFS('Interview Scores'!I$7:I$66,'Interview Scores'!$A$7:$A$66,$A11))</f>
        <v/>
      </c>
      <c r="Y11" s="47" t="str">
        <f>IF(OR($A11="",Y$5=""),"",_xlfn.MAXIFS('Interview Scores'!J$7:J$66,'Interview Scores'!$A$7:$A$66,$A11)-_xlfn.MINIFS('Interview Scores'!J$7:J$66,'Interview Scores'!$A$7:$A$66,$A11))</f>
        <v/>
      </c>
      <c r="Z11" s="42" t="str">
        <f>IF(C11="","",COUNTIF($C$6:$C$25,"&gt;"&amp;C11)+COUNTIF($C$6:C11,C11))</f>
        <v/>
      </c>
    </row>
    <row r="12" spans="1:26" ht="21.95" customHeight="1" x14ac:dyDescent="0.25">
      <c r="A12" s="44" t="str" cm="1">
        <f t="array" ref="A12">IFERROR(INDEX('Interview Scores'!$A$7:$A$66,MATCH(0,COUNTIF($A$5:A11,'Interview Scores'!$A$7:$A$66)+('Interview Scores'!$A$7:$A$66=""),0)),"")</f>
        <v/>
      </c>
      <c r="B12" s="41" t="str">
        <f>IF(A12="","",COUNTIF('Interview Scores'!$A$7:$A$66,A12))</f>
        <v/>
      </c>
      <c r="C12" s="45" t="str">
        <f>IF(A12="","",IFERROR(AVERAGEIF('Interview Scores'!$A$7:$A$66,A12,'Interview Scores'!$K$7:$K$66),""))</f>
        <v/>
      </c>
      <c r="D12" s="41" t="str">
        <f t="shared" si="0"/>
        <v/>
      </c>
      <c r="E12" s="41" t="str">
        <f>IF(A12="","",COUNTIFS('Interview Scores'!$A$7:$A$66,A12,'Interview Scores'!$M$7:$M$66,"Strong hire")+COUNTIFS('Interview Scores'!$A$7:$A$66,A12,'Interview Scores'!$M$7:$M$66,"Hire"))</f>
        <v/>
      </c>
      <c r="F12" s="41" t="str">
        <f t="shared" si="1"/>
        <v/>
      </c>
      <c r="G12" s="41" t="str">
        <f t="shared" si="2"/>
        <v/>
      </c>
      <c r="I12" s="46" t="str">
        <f>IF(OR($A12="",I$5=""),"",IFERROR(AVERAGEIFS('Interview Scores'!C$7:C$66,'Interview Scores'!$A$7:$A$66,$A12),""))</f>
        <v/>
      </c>
      <c r="J12" s="46" t="str">
        <f>IF(OR($A12="",J$5=""),"",IFERROR(AVERAGEIFS('Interview Scores'!D$7:D$66,'Interview Scores'!$A$7:$A$66,$A12),""))</f>
        <v/>
      </c>
      <c r="K12" s="46" t="str">
        <f>IF(OR($A12="",K$5=""),"",IFERROR(AVERAGEIFS('Interview Scores'!E$7:E$66,'Interview Scores'!$A$7:$A$66,$A12),""))</f>
        <v/>
      </c>
      <c r="L12" s="46" t="str">
        <f>IF(OR($A12="",L$5=""),"",IFERROR(AVERAGEIFS('Interview Scores'!F$7:F$66,'Interview Scores'!$A$7:$A$66,$A12),""))</f>
        <v/>
      </c>
      <c r="M12" s="46" t="str">
        <f>IF(OR($A12="",M$5=""),"",IFERROR(AVERAGEIFS('Interview Scores'!G$7:G$66,'Interview Scores'!$A$7:$A$66,$A12),""))</f>
        <v/>
      </c>
      <c r="N12" s="46" t="str">
        <f>IF(OR($A12="",N$5=""),"",IFERROR(AVERAGEIFS('Interview Scores'!H$7:H$66,'Interview Scores'!$A$7:$A$66,$A12),""))</f>
        <v/>
      </c>
      <c r="O12" s="46" t="str">
        <f>IF(OR($A12="",O$5=""),"",IFERROR(AVERAGEIFS('Interview Scores'!I$7:I$66,'Interview Scores'!$A$7:$A$66,$A12),""))</f>
        <v/>
      </c>
      <c r="P12" s="46" t="str">
        <f>IF(OR($A12="",P$5=""),"",IFERROR(AVERAGEIFS('Interview Scores'!J$7:J$66,'Interview Scores'!$A$7:$A$66,$A12),""))</f>
        <v/>
      </c>
      <c r="R12" s="47" t="str">
        <f>IF(OR($A12="",R$5=""),"",_xlfn.MAXIFS('Interview Scores'!C$7:C$66,'Interview Scores'!$A$7:$A$66,$A12)-_xlfn.MINIFS('Interview Scores'!C$7:C$66,'Interview Scores'!$A$7:$A$66,$A12))</f>
        <v/>
      </c>
      <c r="S12" s="47" t="str">
        <f>IF(OR($A12="",S$5=""),"",_xlfn.MAXIFS('Interview Scores'!D$7:D$66,'Interview Scores'!$A$7:$A$66,$A12)-_xlfn.MINIFS('Interview Scores'!D$7:D$66,'Interview Scores'!$A$7:$A$66,$A12))</f>
        <v/>
      </c>
      <c r="T12" s="47" t="str">
        <f>IF(OR($A12="",T$5=""),"",_xlfn.MAXIFS('Interview Scores'!E$7:E$66,'Interview Scores'!$A$7:$A$66,$A12)-_xlfn.MINIFS('Interview Scores'!E$7:E$66,'Interview Scores'!$A$7:$A$66,$A12))</f>
        <v/>
      </c>
      <c r="U12" s="47" t="str">
        <f>IF(OR($A12="",U$5=""),"",_xlfn.MAXIFS('Interview Scores'!F$7:F$66,'Interview Scores'!$A$7:$A$66,$A12)-_xlfn.MINIFS('Interview Scores'!F$7:F$66,'Interview Scores'!$A$7:$A$66,$A12))</f>
        <v/>
      </c>
      <c r="V12" s="47" t="str">
        <f>IF(OR($A12="",V$5=""),"",_xlfn.MAXIFS('Interview Scores'!G$7:G$66,'Interview Scores'!$A$7:$A$66,$A12)-_xlfn.MINIFS('Interview Scores'!G$7:G$66,'Interview Scores'!$A$7:$A$66,$A12))</f>
        <v/>
      </c>
      <c r="W12" s="47" t="str">
        <f>IF(OR($A12="",W$5=""),"",_xlfn.MAXIFS('Interview Scores'!H$7:H$66,'Interview Scores'!$A$7:$A$66,$A12)-_xlfn.MINIFS('Interview Scores'!H$7:H$66,'Interview Scores'!$A$7:$A$66,$A12))</f>
        <v/>
      </c>
      <c r="X12" s="47" t="str">
        <f>IF(OR($A12="",X$5=""),"",_xlfn.MAXIFS('Interview Scores'!I$7:I$66,'Interview Scores'!$A$7:$A$66,$A12)-_xlfn.MINIFS('Interview Scores'!I$7:I$66,'Interview Scores'!$A$7:$A$66,$A12))</f>
        <v/>
      </c>
      <c r="Y12" s="47" t="str">
        <f>IF(OR($A12="",Y$5=""),"",_xlfn.MAXIFS('Interview Scores'!J$7:J$66,'Interview Scores'!$A$7:$A$66,$A12)-_xlfn.MINIFS('Interview Scores'!J$7:J$66,'Interview Scores'!$A$7:$A$66,$A12))</f>
        <v/>
      </c>
      <c r="Z12" s="42" t="str">
        <f>IF(C12="","",COUNTIF($C$6:$C$25,"&gt;"&amp;C12)+COUNTIF($C$6:C12,C12))</f>
        <v/>
      </c>
    </row>
    <row r="13" spans="1:26" ht="21.95" customHeight="1" x14ac:dyDescent="0.25">
      <c r="A13" s="44" t="str" cm="1">
        <f t="array" ref="A13">IFERROR(INDEX('Interview Scores'!$A$7:$A$66,MATCH(0,COUNTIF($A$5:A12,'Interview Scores'!$A$7:$A$66)+('Interview Scores'!$A$7:$A$66=""),0)),"")</f>
        <v/>
      </c>
      <c r="B13" s="41" t="str">
        <f>IF(A13="","",COUNTIF('Interview Scores'!$A$7:$A$66,A13))</f>
        <v/>
      </c>
      <c r="C13" s="45" t="str">
        <f>IF(A13="","",IFERROR(AVERAGEIF('Interview Scores'!$A$7:$A$66,A13,'Interview Scores'!$K$7:$K$66),""))</f>
        <v/>
      </c>
      <c r="D13" s="41" t="str">
        <f t="shared" si="0"/>
        <v/>
      </c>
      <c r="E13" s="41" t="str">
        <f>IF(A13="","",COUNTIFS('Interview Scores'!$A$7:$A$66,A13,'Interview Scores'!$M$7:$M$66,"Strong hire")+COUNTIFS('Interview Scores'!$A$7:$A$66,A13,'Interview Scores'!$M$7:$M$66,"Hire"))</f>
        <v/>
      </c>
      <c r="F13" s="41" t="str">
        <f t="shared" si="1"/>
        <v/>
      </c>
      <c r="G13" s="41" t="str">
        <f t="shared" si="2"/>
        <v/>
      </c>
      <c r="I13" s="46" t="str">
        <f>IF(OR($A13="",I$5=""),"",IFERROR(AVERAGEIFS('Interview Scores'!C$7:C$66,'Interview Scores'!$A$7:$A$66,$A13),""))</f>
        <v/>
      </c>
      <c r="J13" s="46" t="str">
        <f>IF(OR($A13="",J$5=""),"",IFERROR(AVERAGEIFS('Interview Scores'!D$7:D$66,'Interview Scores'!$A$7:$A$66,$A13),""))</f>
        <v/>
      </c>
      <c r="K13" s="46" t="str">
        <f>IF(OR($A13="",K$5=""),"",IFERROR(AVERAGEIFS('Interview Scores'!E$7:E$66,'Interview Scores'!$A$7:$A$66,$A13),""))</f>
        <v/>
      </c>
      <c r="L13" s="46" t="str">
        <f>IF(OR($A13="",L$5=""),"",IFERROR(AVERAGEIFS('Interview Scores'!F$7:F$66,'Interview Scores'!$A$7:$A$66,$A13),""))</f>
        <v/>
      </c>
      <c r="M13" s="46" t="str">
        <f>IF(OR($A13="",M$5=""),"",IFERROR(AVERAGEIFS('Interview Scores'!G$7:G$66,'Interview Scores'!$A$7:$A$66,$A13),""))</f>
        <v/>
      </c>
      <c r="N13" s="46" t="str">
        <f>IF(OR($A13="",N$5=""),"",IFERROR(AVERAGEIFS('Interview Scores'!H$7:H$66,'Interview Scores'!$A$7:$A$66,$A13),""))</f>
        <v/>
      </c>
      <c r="O13" s="46" t="str">
        <f>IF(OR($A13="",O$5=""),"",IFERROR(AVERAGEIFS('Interview Scores'!I$7:I$66,'Interview Scores'!$A$7:$A$66,$A13),""))</f>
        <v/>
      </c>
      <c r="P13" s="46" t="str">
        <f>IF(OR($A13="",P$5=""),"",IFERROR(AVERAGEIFS('Interview Scores'!J$7:J$66,'Interview Scores'!$A$7:$A$66,$A13),""))</f>
        <v/>
      </c>
      <c r="R13" s="47" t="str">
        <f>IF(OR($A13="",R$5=""),"",_xlfn.MAXIFS('Interview Scores'!C$7:C$66,'Interview Scores'!$A$7:$A$66,$A13)-_xlfn.MINIFS('Interview Scores'!C$7:C$66,'Interview Scores'!$A$7:$A$66,$A13))</f>
        <v/>
      </c>
      <c r="S13" s="47" t="str">
        <f>IF(OR($A13="",S$5=""),"",_xlfn.MAXIFS('Interview Scores'!D$7:D$66,'Interview Scores'!$A$7:$A$66,$A13)-_xlfn.MINIFS('Interview Scores'!D$7:D$66,'Interview Scores'!$A$7:$A$66,$A13))</f>
        <v/>
      </c>
      <c r="T13" s="47" t="str">
        <f>IF(OR($A13="",T$5=""),"",_xlfn.MAXIFS('Interview Scores'!E$7:E$66,'Interview Scores'!$A$7:$A$66,$A13)-_xlfn.MINIFS('Interview Scores'!E$7:E$66,'Interview Scores'!$A$7:$A$66,$A13))</f>
        <v/>
      </c>
      <c r="U13" s="47" t="str">
        <f>IF(OR($A13="",U$5=""),"",_xlfn.MAXIFS('Interview Scores'!F$7:F$66,'Interview Scores'!$A$7:$A$66,$A13)-_xlfn.MINIFS('Interview Scores'!F$7:F$66,'Interview Scores'!$A$7:$A$66,$A13))</f>
        <v/>
      </c>
      <c r="V13" s="47" t="str">
        <f>IF(OR($A13="",V$5=""),"",_xlfn.MAXIFS('Interview Scores'!G$7:G$66,'Interview Scores'!$A$7:$A$66,$A13)-_xlfn.MINIFS('Interview Scores'!G$7:G$66,'Interview Scores'!$A$7:$A$66,$A13))</f>
        <v/>
      </c>
      <c r="W13" s="47" t="str">
        <f>IF(OR($A13="",W$5=""),"",_xlfn.MAXIFS('Interview Scores'!H$7:H$66,'Interview Scores'!$A$7:$A$66,$A13)-_xlfn.MINIFS('Interview Scores'!H$7:H$66,'Interview Scores'!$A$7:$A$66,$A13))</f>
        <v/>
      </c>
      <c r="X13" s="47" t="str">
        <f>IF(OR($A13="",X$5=""),"",_xlfn.MAXIFS('Interview Scores'!I$7:I$66,'Interview Scores'!$A$7:$A$66,$A13)-_xlfn.MINIFS('Interview Scores'!I$7:I$66,'Interview Scores'!$A$7:$A$66,$A13))</f>
        <v/>
      </c>
      <c r="Y13" s="47" t="str">
        <f>IF(OR($A13="",Y$5=""),"",_xlfn.MAXIFS('Interview Scores'!J$7:J$66,'Interview Scores'!$A$7:$A$66,$A13)-_xlfn.MINIFS('Interview Scores'!J$7:J$66,'Interview Scores'!$A$7:$A$66,$A13))</f>
        <v/>
      </c>
      <c r="Z13" s="42" t="str">
        <f>IF(C13="","",COUNTIF($C$6:$C$25,"&gt;"&amp;C13)+COUNTIF($C$6:C13,C13))</f>
        <v/>
      </c>
    </row>
    <row r="14" spans="1:26" ht="21.95" customHeight="1" x14ac:dyDescent="0.25">
      <c r="A14" s="44" t="str" cm="1">
        <f t="array" ref="A14">IFERROR(INDEX('Interview Scores'!$A$7:$A$66,MATCH(0,COUNTIF($A$5:A13,'Interview Scores'!$A$7:$A$66)+('Interview Scores'!$A$7:$A$66=""),0)),"")</f>
        <v/>
      </c>
      <c r="B14" s="41" t="str">
        <f>IF(A14="","",COUNTIF('Interview Scores'!$A$7:$A$66,A14))</f>
        <v/>
      </c>
      <c r="C14" s="45" t="str">
        <f>IF(A14="","",IFERROR(AVERAGEIF('Interview Scores'!$A$7:$A$66,A14,'Interview Scores'!$K$7:$K$66),""))</f>
        <v/>
      </c>
      <c r="D14" s="41" t="str">
        <f t="shared" si="0"/>
        <v/>
      </c>
      <c r="E14" s="41" t="str">
        <f>IF(A14="","",COUNTIFS('Interview Scores'!$A$7:$A$66,A14,'Interview Scores'!$M$7:$M$66,"Strong hire")+COUNTIFS('Interview Scores'!$A$7:$A$66,A14,'Interview Scores'!$M$7:$M$66,"Hire"))</f>
        <v/>
      </c>
      <c r="F14" s="41" t="str">
        <f t="shared" si="1"/>
        <v/>
      </c>
      <c r="G14" s="41" t="str">
        <f t="shared" si="2"/>
        <v/>
      </c>
      <c r="I14" s="46" t="str">
        <f>IF(OR($A14="",I$5=""),"",IFERROR(AVERAGEIFS('Interview Scores'!C$7:C$66,'Interview Scores'!$A$7:$A$66,$A14),""))</f>
        <v/>
      </c>
      <c r="J14" s="46" t="str">
        <f>IF(OR($A14="",J$5=""),"",IFERROR(AVERAGEIFS('Interview Scores'!D$7:D$66,'Interview Scores'!$A$7:$A$66,$A14),""))</f>
        <v/>
      </c>
      <c r="K14" s="46" t="str">
        <f>IF(OR($A14="",K$5=""),"",IFERROR(AVERAGEIFS('Interview Scores'!E$7:E$66,'Interview Scores'!$A$7:$A$66,$A14),""))</f>
        <v/>
      </c>
      <c r="L14" s="46" t="str">
        <f>IF(OR($A14="",L$5=""),"",IFERROR(AVERAGEIFS('Interview Scores'!F$7:F$66,'Interview Scores'!$A$7:$A$66,$A14),""))</f>
        <v/>
      </c>
      <c r="M14" s="46" t="str">
        <f>IF(OR($A14="",M$5=""),"",IFERROR(AVERAGEIFS('Interview Scores'!G$7:G$66,'Interview Scores'!$A$7:$A$66,$A14),""))</f>
        <v/>
      </c>
      <c r="N14" s="46" t="str">
        <f>IF(OR($A14="",N$5=""),"",IFERROR(AVERAGEIFS('Interview Scores'!H$7:H$66,'Interview Scores'!$A$7:$A$66,$A14),""))</f>
        <v/>
      </c>
      <c r="O14" s="46" t="str">
        <f>IF(OR($A14="",O$5=""),"",IFERROR(AVERAGEIFS('Interview Scores'!I$7:I$66,'Interview Scores'!$A$7:$A$66,$A14),""))</f>
        <v/>
      </c>
      <c r="P14" s="46" t="str">
        <f>IF(OR($A14="",P$5=""),"",IFERROR(AVERAGEIFS('Interview Scores'!J$7:J$66,'Interview Scores'!$A$7:$A$66,$A14),""))</f>
        <v/>
      </c>
      <c r="R14" s="47" t="str">
        <f>IF(OR($A14="",R$5=""),"",_xlfn.MAXIFS('Interview Scores'!C$7:C$66,'Interview Scores'!$A$7:$A$66,$A14)-_xlfn.MINIFS('Interview Scores'!C$7:C$66,'Interview Scores'!$A$7:$A$66,$A14))</f>
        <v/>
      </c>
      <c r="S14" s="47" t="str">
        <f>IF(OR($A14="",S$5=""),"",_xlfn.MAXIFS('Interview Scores'!D$7:D$66,'Interview Scores'!$A$7:$A$66,$A14)-_xlfn.MINIFS('Interview Scores'!D$7:D$66,'Interview Scores'!$A$7:$A$66,$A14))</f>
        <v/>
      </c>
      <c r="T14" s="47" t="str">
        <f>IF(OR($A14="",T$5=""),"",_xlfn.MAXIFS('Interview Scores'!E$7:E$66,'Interview Scores'!$A$7:$A$66,$A14)-_xlfn.MINIFS('Interview Scores'!E$7:E$66,'Interview Scores'!$A$7:$A$66,$A14))</f>
        <v/>
      </c>
      <c r="U14" s="47" t="str">
        <f>IF(OR($A14="",U$5=""),"",_xlfn.MAXIFS('Interview Scores'!F$7:F$66,'Interview Scores'!$A$7:$A$66,$A14)-_xlfn.MINIFS('Interview Scores'!F$7:F$66,'Interview Scores'!$A$7:$A$66,$A14))</f>
        <v/>
      </c>
      <c r="V14" s="47" t="str">
        <f>IF(OR($A14="",V$5=""),"",_xlfn.MAXIFS('Interview Scores'!G$7:G$66,'Interview Scores'!$A$7:$A$66,$A14)-_xlfn.MINIFS('Interview Scores'!G$7:G$66,'Interview Scores'!$A$7:$A$66,$A14))</f>
        <v/>
      </c>
      <c r="W14" s="47" t="str">
        <f>IF(OR($A14="",W$5=""),"",_xlfn.MAXIFS('Interview Scores'!H$7:H$66,'Interview Scores'!$A$7:$A$66,$A14)-_xlfn.MINIFS('Interview Scores'!H$7:H$66,'Interview Scores'!$A$7:$A$66,$A14))</f>
        <v/>
      </c>
      <c r="X14" s="47" t="str">
        <f>IF(OR($A14="",X$5=""),"",_xlfn.MAXIFS('Interview Scores'!I$7:I$66,'Interview Scores'!$A$7:$A$66,$A14)-_xlfn.MINIFS('Interview Scores'!I$7:I$66,'Interview Scores'!$A$7:$A$66,$A14))</f>
        <v/>
      </c>
      <c r="Y14" s="47" t="str">
        <f>IF(OR($A14="",Y$5=""),"",_xlfn.MAXIFS('Interview Scores'!J$7:J$66,'Interview Scores'!$A$7:$A$66,$A14)-_xlfn.MINIFS('Interview Scores'!J$7:J$66,'Interview Scores'!$A$7:$A$66,$A14))</f>
        <v/>
      </c>
      <c r="Z14" s="42" t="str">
        <f>IF(C14="","",COUNTIF($C$6:$C$25,"&gt;"&amp;C14)+COUNTIF($C$6:C14,C14))</f>
        <v/>
      </c>
    </row>
    <row r="15" spans="1:26" ht="21.95" customHeight="1" x14ac:dyDescent="0.25">
      <c r="A15" s="44" t="str" cm="1">
        <f t="array" ref="A15">IFERROR(INDEX('Interview Scores'!$A$7:$A$66,MATCH(0,COUNTIF($A$5:A14,'Interview Scores'!$A$7:$A$66)+('Interview Scores'!$A$7:$A$66=""),0)),"")</f>
        <v/>
      </c>
      <c r="B15" s="41" t="str">
        <f>IF(A15="","",COUNTIF('Interview Scores'!$A$7:$A$66,A15))</f>
        <v/>
      </c>
      <c r="C15" s="45" t="str">
        <f>IF(A15="","",IFERROR(AVERAGEIF('Interview Scores'!$A$7:$A$66,A15,'Interview Scores'!$K$7:$K$66),""))</f>
        <v/>
      </c>
      <c r="D15" s="41" t="str">
        <f t="shared" si="0"/>
        <v/>
      </c>
      <c r="E15" s="41" t="str">
        <f>IF(A15="","",COUNTIFS('Interview Scores'!$A$7:$A$66,A15,'Interview Scores'!$M$7:$M$66,"Strong hire")+COUNTIFS('Interview Scores'!$A$7:$A$66,A15,'Interview Scores'!$M$7:$M$66,"Hire"))</f>
        <v/>
      </c>
      <c r="F15" s="41" t="str">
        <f t="shared" si="1"/>
        <v/>
      </c>
      <c r="G15" s="41" t="str">
        <f t="shared" si="2"/>
        <v/>
      </c>
      <c r="I15" s="46" t="str">
        <f>IF(OR($A15="",I$5=""),"",IFERROR(AVERAGEIFS('Interview Scores'!C$7:C$66,'Interview Scores'!$A$7:$A$66,$A15),""))</f>
        <v/>
      </c>
      <c r="J15" s="46" t="str">
        <f>IF(OR($A15="",J$5=""),"",IFERROR(AVERAGEIFS('Interview Scores'!D$7:D$66,'Interview Scores'!$A$7:$A$66,$A15),""))</f>
        <v/>
      </c>
      <c r="K15" s="46" t="str">
        <f>IF(OR($A15="",K$5=""),"",IFERROR(AVERAGEIFS('Interview Scores'!E$7:E$66,'Interview Scores'!$A$7:$A$66,$A15),""))</f>
        <v/>
      </c>
      <c r="L15" s="46" t="str">
        <f>IF(OR($A15="",L$5=""),"",IFERROR(AVERAGEIFS('Interview Scores'!F$7:F$66,'Interview Scores'!$A$7:$A$66,$A15),""))</f>
        <v/>
      </c>
      <c r="M15" s="46" t="str">
        <f>IF(OR($A15="",M$5=""),"",IFERROR(AVERAGEIFS('Interview Scores'!G$7:G$66,'Interview Scores'!$A$7:$A$66,$A15),""))</f>
        <v/>
      </c>
      <c r="N15" s="46" t="str">
        <f>IF(OR($A15="",N$5=""),"",IFERROR(AVERAGEIFS('Interview Scores'!H$7:H$66,'Interview Scores'!$A$7:$A$66,$A15),""))</f>
        <v/>
      </c>
      <c r="O15" s="46" t="str">
        <f>IF(OR($A15="",O$5=""),"",IFERROR(AVERAGEIFS('Interview Scores'!I$7:I$66,'Interview Scores'!$A$7:$A$66,$A15),""))</f>
        <v/>
      </c>
      <c r="P15" s="46" t="str">
        <f>IF(OR($A15="",P$5=""),"",IFERROR(AVERAGEIFS('Interview Scores'!J$7:J$66,'Interview Scores'!$A$7:$A$66,$A15),""))</f>
        <v/>
      </c>
      <c r="R15" s="47" t="str">
        <f>IF(OR($A15="",R$5=""),"",_xlfn.MAXIFS('Interview Scores'!C$7:C$66,'Interview Scores'!$A$7:$A$66,$A15)-_xlfn.MINIFS('Interview Scores'!C$7:C$66,'Interview Scores'!$A$7:$A$66,$A15))</f>
        <v/>
      </c>
      <c r="S15" s="47" t="str">
        <f>IF(OR($A15="",S$5=""),"",_xlfn.MAXIFS('Interview Scores'!D$7:D$66,'Interview Scores'!$A$7:$A$66,$A15)-_xlfn.MINIFS('Interview Scores'!D$7:D$66,'Interview Scores'!$A$7:$A$66,$A15))</f>
        <v/>
      </c>
      <c r="T15" s="47" t="str">
        <f>IF(OR($A15="",T$5=""),"",_xlfn.MAXIFS('Interview Scores'!E$7:E$66,'Interview Scores'!$A$7:$A$66,$A15)-_xlfn.MINIFS('Interview Scores'!E$7:E$66,'Interview Scores'!$A$7:$A$66,$A15))</f>
        <v/>
      </c>
      <c r="U15" s="47" t="str">
        <f>IF(OR($A15="",U$5=""),"",_xlfn.MAXIFS('Interview Scores'!F$7:F$66,'Interview Scores'!$A$7:$A$66,$A15)-_xlfn.MINIFS('Interview Scores'!F$7:F$66,'Interview Scores'!$A$7:$A$66,$A15))</f>
        <v/>
      </c>
      <c r="V15" s="47" t="str">
        <f>IF(OR($A15="",V$5=""),"",_xlfn.MAXIFS('Interview Scores'!G$7:G$66,'Interview Scores'!$A$7:$A$66,$A15)-_xlfn.MINIFS('Interview Scores'!G$7:G$66,'Interview Scores'!$A$7:$A$66,$A15))</f>
        <v/>
      </c>
      <c r="W15" s="47" t="str">
        <f>IF(OR($A15="",W$5=""),"",_xlfn.MAXIFS('Interview Scores'!H$7:H$66,'Interview Scores'!$A$7:$A$66,$A15)-_xlfn.MINIFS('Interview Scores'!H$7:H$66,'Interview Scores'!$A$7:$A$66,$A15))</f>
        <v/>
      </c>
      <c r="X15" s="47" t="str">
        <f>IF(OR($A15="",X$5=""),"",_xlfn.MAXIFS('Interview Scores'!I$7:I$66,'Interview Scores'!$A$7:$A$66,$A15)-_xlfn.MINIFS('Interview Scores'!I$7:I$66,'Interview Scores'!$A$7:$A$66,$A15))</f>
        <v/>
      </c>
      <c r="Y15" s="47" t="str">
        <f>IF(OR($A15="",Y$5=""),"",_xlfn.MAXIFS('Interview Scores'!J$7:J$66,'Interview Scores'!$A$7:$A$66,$A15)-_xlfn.MINIFS('Interview Scores'!J$7:J$66,'Interview Scores'!$A$7:$A$66,$A15))</f>
        <v/>
      </c>
      <c r="Z15" s="42" t="str">
        <f>IF(C15="","",COUNTIF($C$6:$C$25,"&gt;"&amp;C15)+COUNTIF($C$6:C15,C15))</f>
        <v/>
      </c>
    </row>
    <row r="16" spans="1:26" ht="21.95" customHeight="1" x14ac:dyDescent="0.25">
      <c r="A16" s="44" t="str" cm="1">
        <f t="array" ref="A16">IFERROR(INDEX('Interview Scores'!$A$7:$A$66,MATCH(0,COUNTIF($A$5:A15,'Interview Scores'!$A$7:$A$66)+('Interview Scores'!$A$7:$A$66=""),0)),"")</f>
        <v/>
      </c>
      <c r="B16" s="41" t="str">
        <f>IF(A16="","",COUNTIF('Interview Scores'!$A$7:$A$66,A16))</f>
        <v/>
      </c>
      <c r="C16" s="45" t="str">
        <f>IF(A16="","",IFERROR(AVERAGEIF('Interview Scores'!$A$7:$A$66,A16,'Interview Scores'!$K$7:$K$66),""))</f>
        <v/>
      </c>
      <c r="D16" s="41" t="str">
        <f t="shared" si="0"/>
        <v/>
      </c>
      <c r="E16" s="41" t="str">
        <f>IF(A16="","",COUNTIFS('Interview Scores'!$A$7:$A$66,A16,'Interview Scores'!$M$7:$M$66,"Strong hire")+COUNTIFS('Interview Scores'!$A$7:$A$66,A16,'Interview Scores'!$M$7:$M$66,"Hire"))</f>
        <v/>
      </c>
      <c r="F16" s="41" t="str">
        <f t="shared" si="1"/>
        <v/>
      </c>
      <c r="G16" s="41" t="str">
        <f t="shared" si="2"/>
        <v/>
      </c>
      <c r="I16" s="46" t="str">
        <f>IF(OR($A16="",I$5=""),"",IFERROR(AVERAGEIFS('Interview Scores'!C$7:C$66,'Interview Scores'!$A$7:$A$66,$A16),""))</f>
        <v/>
      </c>
      <c r="J16" s="46" t="str">
        <f>IF(OR($A16="",J$5=""),"",IFERROR(AVERAGEIFS('Interview Scores'!D$7:D$66,'Interview Scores'!$A$7:$A$66,$A16),""))</f>
        <v/>
      </c>
      <c r="K16" s="46" t="str">
        <f>IF(OR($A16="",K$5=""),"",IFERROR(AVERAGEIFS('Interview Scores'!E$7:E$66,'Interview Scores'!$A$7:$A$66,$A16),""))</f>
        <v/>
      </c>
      <c r="L16" s="46" t="str">
        <f>IF(OR($A16="",L$5=""),"",IFERROR(AVERAGEIFS('Interview Scores'!F$7:F$66,'Interview Scores'!$A$7:$A$66,$A16),""))</f>
        <v/>
      </c>
      <c r="M16" s="46" t="str">
        <f>IF(OR($A16="",M$5=""),"",IFERROR(AVERAGEIFS('Interview Scores'!G$7:G$66,'Interview Scores'!$A$7:$A$66,$A16),""))</f>
        <v/>
      </c>
      <c r="N16" s="46" t="str">
        <f>IF(OR($A16="",N$5=""),"",IFERROR(AVERAGEIFS('Interview Scores'!H$7:H$66,'Interview Scores'!$A$7:$A$66,$A16),""))</f>
        <v/>
      </c>
      <c r="O16" s="46" t="str">
        <f>IF(OR($A16="",O$5=""),"",IFERROR(AVERAGEIFS('Interview Scores'!I$7:I$66,'Interview Scores'!$A$7:$A$66,$A16),""))</f>
        <v/>
      </c>
      <c r="P16" s="46" t="str">
        <f>IF(OR($A16="",P$5=""),"",IFERROR(AVERAGEIFS('Interview Scores'!J$7:J$66,'Interview Scores'!$A$7:$A$66,$A16),""))</f>
        <v/>
      </c>
      <c r="R16" s="47" t="str">
        <f>IF(OR($A16="",R$5=""),"",_xlfn.MAXIFS('Interview Scores'!C$7:C$66,'Interview Scores'!$A$7:$A$66,$A16)-_xlfn.MINIFS('Interview Scores'!C$7:C$66,'Interview Scores'!$A$7:$A$66,$A16))</f>
        <v/>
      </c>
      <c r="S16" s="47" t="str">
        <f>IF(OR($A16="",S$5=""),"",_xlfn.MAXIFS('Interview Scores'!D$7:D$66,'Interview Scores'!$A$7:$A$66,$A16)-_xlfn.MINIFS('Interview Scores'!D$7:D$66,'Interview Scores'!$A$7:$A$66,$A16))</f>
        <v/>
      </c>
      <c r="T16" s="47" t="str">
        <f>IF(OR($A16="",T$5=""),"",_xlfn.MAXIFS('Interview Scores'!E$7:E$66,'Interview Scores'!$A$7:$A$66,$A16)-_xlfn.MINIFS('Interview Scores'!E$7:E$66,'Interview Scores'!$A$7:$A$66,$A16))</f>
        <v/>
      </c>
      <c r="U16" s="47" t="str">
        <f>IF(OR($A16="",U$5=""),"",_xlfn.MAXIFS('Interview Scores'!F$7:F$66,'Interview Scores'!$A$7:$A$66,$A16)-_xlfn.MINIFS('Interview Scores'!F$7:F$66,'Interview Scores'!$A$7:$A$66,$A16))</f>
        <v/>
      </c>
      <c r="V16" s="47" t="str">
        <f>IF(OR($A16="",V$5=""),"",_xlfn.MAXIFS('Interview Scores'!G$7:G$66,'Interview Scores'!$A$7:$A$66,$A16)-_xlfn.MINIFS('Interview Scores'!G$7:G$66,'Interview Scores'!$A$7:$A$66,$A16))</f>
        <v/>
      </c>
      <c r="W16" s="47" t="str">
        <f>IF(OR($A16="",W$5=""),"",_xlfn.MAXIFS('Interview Scores'!H$7:H$66,'Interview Scores'!$A$7:$A$66,$A16)-_xlfn.MINIFS('Interview Scores'!H$7:H$66,'Interview Scores'!$A$7:$A$66,$A16))</f>
        <v/>
      </c>
      <c r="X16" s="47" t="str">
        <f>IF(OR($A16="",X$5=""),"",_xlfn.MAXIFS('Interview Scores'!I$7:I$66,'Interview Scores'!$A$7:$A$66,$A16)-_xlfn.MINIFS('Interview Scores'!I$7:I$66,'Interview Scores'!$A$7:$A$66,$A16))</f>
        <v/>
      </c>
      <c r="Y16" s="47" t="str">
        <f>IF(OR($A16="",Y$5=""),"",_xlfn.MAXIFS('Interview Scores'!J$7:J$66,'Interview Scores'!$A$7:$A$66,$A16)-_xlfn.MINIFS('Interview Scores'!J$7:J$66,'Interview Scores'!$A$7:$A$66,$A16))</f>
        <v/>
      </c>
      <c r="Z16" s="42" t="str">
        <f>IF(C16="","",COUNTIF($C$6:$C$25,"&gt;"&amp;C16)+COUNTIF($C$6:C16,C16))</f>
        <v/>
      </c>
    </row>
    <row r="17" spans="1:26" ht="21.95" customHeight="1" x14ac:dyDescent="0.25">
      <c r="A17" s="44" t="str" cm="1">
        <f t="array" ref="A17">IFERROR(INDEX('Interview Scores'!$A$7:$A$66,MATCH(0,COUNTIF($A$5:A16,'Interview Scores'!$A$7:$A$66)+('Interview Scores'!$A$7:$A$66=""),0)),"")</f>
        <v/>
      </c>
      <c r="B17" s="41" t="str">
        <f>IF(A17="","",COUNTIF('Interview Scores'!$A$7:$A$66,A17))</f>
        <v/>
      </c>
      <c r="C17" s="45" t="str">
        <f>IF(A17="","",IFERROR(AVERAGEIF('Interview Scores'!$A$7:$A$66,A17,'Interview Scores'!$K$7:$K$66),""))</f>
        <v/>
      </c>
      <c r="D17" s="41" t="str">
        <f t="shared" si="0"/>
        <v/>
      </c>
      <c r="E17" s="41" t="str">
        <f>IF(A17="","",COUNTIFS('Interview Scores'!$A$7:$A$66,A17,'Interview Scores'!$M$7:$M$66,"Strong hire")+COUNTIFS('Interview Scores'!$A$7:$A$66,A17,'Interview Scores'!$M$7:$M$66,"Hire"))</f>
        <v/>
      </c>
      <c r="F17" s="41" t="str">
        <f t="shared" si="1"/>
        <v/>
      </c>
      <c r="G17" s="41" t="str">
        <f t="shared" si="2"/>
        <v/>
      </c>
      <c r="I17" s="46" t="str">
        <f>IF(OR($A17="",I$5=""),"",IFERROR(AVERAGEIFS('Interview Scores'!C$7:C$66,'Interview Scores'!$A$7:$A$66,$A17),""))</f>
        <v/>
      </c>
      <c r="J17" s="46" t="str">
        <f>IF(OR($A17="",J$5=""),"",IFERROR(AVERAGEIFS('Interview Scores'!D$7:D$66,'Interview Scores'!$A$7:$A$66,$A17),""))</f>
        <v/>
      </c>
      <c r="K17" s="46" t="str">
        <f>IF(OR($A17="",K$5=""),"",IFERROR(AVERAGEIFS('Interview Scores'!E$7:E$66,'Interview Scores'!$A$7:$A$66,$A17),""))</f>
        <v/>
      </c>
      <c r="L17" s="46" t="str">
        <f>IF(OR($A17="",L$5=""),"",IFERROR(AVERAGEIFS('Interview Scores'!F$7:F$66,'Interview Scores'!$A$7:$A$66,$A17),""))</f>
        <v/>
      </c>
      <c r="M17" s="46" t="str">
        <f>IF(OR($A17="",M$5=""),"",IFERROR(AVERAGEIFS('Interview Scores'!G$7:G$66,'Interview Scores'!$A$7:$A$66,$A17),""))</f>
        <v/>
      </c>
      <c r="N17" s="46" t="str">
        <f>IF(OR($A17="",N$5=""),"",IFERROR(AVERAGEIFS('Interview Scores'!H$7:H$66,'Interview Scores'!$A$7:$A$66,$A17),""))</f>
        <v/>
      </c>
      <c r="O17" s="46" t="str">
        <f>IF(OR($A17="",O$5=""),"",IFERROR(AVERAGEIFS('Interview Scores'!I$7:I$66,'Interview Scores'!$A$7:$A$66,$A17),""))</f>
        <v/>
      </c>
      <c r="P17" s="46" t="str">
        <f>IF(OR($A17="",P$5=""),"",IFERROR(AVERAGEIFS('Interview Scores'!J$7:J$66,'Interview Scores'!$A$7:$A$66,$A17),""))</f>
        <v/>
      </c>
      <c r="R17" s="47" t="str">
        <f>IF(OR($A17="",R$5=""),"",_xlfn.MAXIFS('Interview Scores'!C$7:C$66,'Interview Scores'!$A$7:$A$66,$A17)-_xlfn.MINIFS('Interview Scores'!C$7:C$66,'Interview Scores'!$A$7:$A$66,$A17))</f>
        <v/>
      </c>
      <c r="S17" s="47" t="str">
        <f>IF(OR($A17="",S$5=""),"",_xlfn.MAXIFS('Interview Scores'!D$7:D$66,'Interview Scores'!$A$7:$A$66,$A17)-_xlfn.MINIFS('Interview Scores'!D$7:D$66,'Interview Scores'!$A$7:$A$66,$A17))</f>
        <v/>
      </c>
      <c r="T17" s="47" t="str">
        <f>IF(OR($A17="",T$5=""),"",_xlfn.MAXIFS('Interview Scores'!E$7:E$66,'Interview Scores'!$A$7:$A$66,$A17)-_xlfn.MINIFS('Interview Scores'!E$7:E$66,'Interview Scores'!$A$7:$A$66,$A17))</f>
        <v/>
      </c>
      <c r="U17" s="47" t="str">
        <f>IF(OR($A17="",U$5=""),"",_xlfn.MAXIFS('Interview Scores'!F$7:F$66,'Interview Scores'!$A$7:$A$66,$A17)-_xlfn.MINIFS('Interview Scores'!F$7:F$66,'Interview Scores'!$A$7:$A$66,$A17))</f>
        <v/>
      </c>
      <c r="V17" s="47" t="str">
        <f>IF(OR($A17="",V$5=""),"",_xlfn.MAXIFS('Interview Scores'!G$7:G$66,'Interview Scores'!$A$7:$A$66,$A17)-_xlfn.MINIFS('Interview Scores'!G$7:G$66,'Interview Scores'!$A$7:$A$66,$A17))</f>
        <v/>
      </c>
      <c r="W17" s="47" t="str">
        <f>IF(OR($A17="",W$5=""),"",_xlfn.MAXIFS('Interview Scores'!H$7:H$66,'Interview Scores'!$A$7:$A$66,$A17)-_xlfn.MINIFS('Interview Scores'!H$7:H$66,'Interview Scores'!$A$7:$A$66,$A17))</f>
        <v/>
      </c>
      <c r="X17" s="47" t="str">
        <f>IF(OR($A17="",X$5=""),"",_xlfn.MAXIFS('Interview Scores'!I$7:I$66,'Interview Scores'!$A$7:$A$66,$A17)-_xlfn.MINIFS('Interview Scores'!I$7:I$66,'Interview Scores'!$A$7:$A$66,$A17))</f>
        <v/>
      </c>
      <c r="Y17" s="47" t="str">
        <f>IF(OR($A17="",Y$5=""),"",_xlfn.MAXIFS('Interview Scores'!J$7:J$66,'Interview Scores'!$A$7:$A$66,$A17)-_xlfn.MINIFS('Interview Scores'!J$7:J$66,'Interview Scores'!$A$7:$A$66,$A17))</f>
        <v/>
      </c>
      <c r="Z17" s="42" t="str">
        <f>IF(C17="","",COUNTIF($C$6:$C$25,"&gt;"&amp;C17)+COUNTIF($C$6:C17,C17))</f>
        <v/>
      </c>
    </row>
    <row r="18" spans="1:26" ht="21.95" customHeight="1" x14ac:dyDescent="0.25">
      <c r="A18" s="44" t="str" cm="1">
        <f t="array" ref="A18">IFERROR(INDEX('Interview Scores'!$A$7:$A$66,MATCH(0,COUNTIF($A$5:A17,'Interview Scores'!$A$7:$A$66)+('Interview Scores'!$A$7:$A$66=""),0)),"")</f>
        <v/>
      </c>
      <c r="B18" s="41" t="str">
        <f>IF(A18="","",COUNTIF('Interview Scores'!$A$7:$A$66,A18))</f>
        <v/>
      </c>
      <c r="C18" s="45" t="str">
        <f>IF(A18="","",IFERROR(AVERAGEIF('Interview Scores'!$A$7:$A$66,A18,'Interview Scores'!$K$7:$K$66),""))</f>
        <v/>
      </c>
      <c r="D18" s="41" t="str">
        <f t="shared" si="0"/>
        <v/>
      </c>
      <c r="E18" s="41" t="str">
        <f>IF(A18="","",COUNTIFS('Interview Scores'!$A$7:$A$66,A18,'Interview Scores'!$M$7:$M$66,"Strong hire")+COUNTIFS('Interview Scores'!$A$7:$A$66,A18,'Interview Scores'!$M$7:$M$66,"Hire"))</f>
        <v/>
      </c>
      <c r="F18" s="41" t="str">
        <f t="shared" si="1"/>
        <v/>
      </c>
      <c r="G18" s="41" t="str">
        <f t="shared" si="2"/>
        <v/>
      </c>
      <c r="I18" s="46" t="str">
        <f>IF(OR($A18="",I$5=""),"",IFERROR(AVERAGEIFS('Interview Scores'!C$7:C$66,'Interview Scores'!$A$7:$A$66,$A18),""))</f>
        <v/>
      </c>
      <c r="J18" s="46" t="str">
        <f>IF(OR($A18="",J$5=""),"",IFERROR(AVERAGEIFS('Interview Scores'!D$7:D$66,'Interview Scores'!$A$7:$A$66,$A18),""))</f>
        <v/>
      </c>
      <c r="K18" s="46" t="str">
        <f>IF(OR($A18="",K$5=""),"",IFERROR(AVERAGEIFS('Interview Scores'!E$7:E$66,'Interview Scores'!$A$7:$A$66,$A18),""))</f>
        <v/>
      </c>
      <c r="L18" s="46" t="str">
        <f>IF(OR($A18="",L$5=""),"",IFERROR(AVERAGEIFS('Interview Scores'!F$7:F$66,'Interview Scores'!$A$7:$A$66,$A18),""))</f>
        <v/>
      </c>
      <c r="M18" s="46" t="str">
        <f>IF(OR($A18="",M$5=""),"",IFERROR(AVERAGEIFS('Interview Scores'!G$7:G$66,'Interview Scores'!$A$7:$A$66,$A18),""))</f>
        <v/>
      </c>
      <c r="N18" s="46" t="str">
        <f>IF(OR($A18="",N$5=""),"",IFERROR(AVERAGEIFS('Interview Scores'!H$7:H$66,'Interview Scores'!$A$7:$A$66,$A18),""))</f>
        <v/>
      </c>
      <c r="O18" s="46" t="str">
        <f>IF(OR($A18="",O$5=""),"",IFERROR(AVERAGEIFS('Interview Scores'!I$7:I$66,'Interview Scores'!$A$7:$A$66,$A18),""))</f>
        <v/>
      </c>
      <c r="P18" s="46" t="str">
        <f>IF(OR($A18="",P$5=""),"",IFERROR(AVERAGEIFS('Interview Scores'!J$7:J$66,'Interview Scores'!$A$7:$A$66,$A18),""))</f>
        <v/>
      </c>
      <c r="R18" s="47" t="str">
        <f>IF(OR($A18="",R$5=""),"",_xlfn.MAXIFS('Interview Scores'!C$7:C$66,'Interview Scores'!$A$7:$A$66,$A18)-_xlfn.MINIFS('Interview Scores'!C$7:C$66,'Interview Scores'!$A$7:$A$66,$A18))</f>
        <v/>
      </c>
      <c r="S18" s="47" t="str">
        <f>IF(OR($A18="",S$5=""),"",_xlfn.MAXIFS('Interview Scores'!D$7:D$66,'Interview Scores'!$A$7:$A$66,$A18)-_xlfn.MINIFS('Interview Scores'!D$7:D$66,'Interview Scores'!$A$7:$A$66,$A18))</f>
        <v/>
      </c>
      <c r="T18" s="47" t="str">
        <f>IF(OR($A18="",T$5=""),"",_xlfn.MAXIFS('Interview Scores'!E$7:E$66,'Interview Scores'!$A$7:$A$66,$A18)-_xlfn.MINIFS('Interview Scores'!E$7:E$66,'Interview Scores'!$A$7:$A$66,$A18))</f>
        <v/>
      </c>
      <c r="U18" s="47" t="str">
        <f>IF(OR($A18="",U$5=""),"",_xlfn.MAXIFS('Interview Scores'!F$7:F$66,'Interview Scores'!$A$7:$A$66,$A18)-_xlfn.MINIFS('Interview Scores'!F$7:F$66,'Interview Scores'!$A$7:$A$66,$A18))</f>
        <v/>
      </c>
      <c r="V18" s="47" t="str">
        <f>IF(OR($A18="",V$5=""),"",_xlfn.MAXIFS('Interview Scores'!G$7:G$66,'Interview Scores'!$A$7:$A$66,$A18)-_xlfn.MINIFS('Interview Scores'!G$7:G$66,'Interview Scores'!$A$7:$A$66,$A18))</f>
        <v/>
      </c>
      <c r="W18" s="47" t="str">
        <f>IF(OR($A18="",W$5=""),"",_xlfn.MAXIFS('Interview Scores'!H$7:H$66,'Interview Scores'!$A$7:$A$66,$A18)-_xlfn.MINIFS('Interview Scores'!H$7:H$66,'Interview Scores'!$A$7:$A$66,$A18))</f>
        <v/>
      </c>
      <c r="X18" s="47" t="str">
        <f>IF(OR($A18="",X$5=""),"",_xlfn.MAXIFS('Interview Scores'!I$7:I$66,'Interview Scores'!$A$7:$A$66,$A18)-_xlfn.MINIFS('Interview Scores'!I$7:I$66,'Interview Scores'!$A$7:$A$66,$A18))</f>
        <v/>
      </c>
      <c r="Y18" s="47" t="str">
        <f>IF(OR($A18="",Y$5=""),"",_xlfn.MAXIFS('Interview Scores'!J$7:J$66,'Interview Scores'!$A$7:$A$66,$A18)-_xlfn.MINIFS('Interview Scores'!J$7:J$66,'Interview Scores'!$A$7:$A$66,$A18))</f>
        <v/>
      </c>
      <c r="Z18" s="42" t="str">
        <f>IF(C18="","",COUNTIF($C$6:$C$25,"&gt;"&amp;C18)+COUNTIF($C$6:C18,C18))</f>
        <v/>
      </c>
    </row>
    <row r="19" spans="1:26" ht="21.95" customHeight="1" x14ac:dyDescent="0.25">
      <c r="A19" s="44" t="str" cm="1">
        <f t="array" ref="A19">IFERROR(INDEX('Interview Scores'!$A$7:$A$66,MATCH(0,COUNTIF($A$5:A18,'Interview Scores'!$A$7:$A$66)+('Interview Scores'!$A$7:$A$66=""),0)),"")</f>
        <v/>
      </c>
      <c r="B19" s="41" t="str">
        <f>IF(A19="","",COUNTIF('Interview Scores'!$A$7:$A$66,A19))</f>
        <v/>
      </c>
      <c r="C19" s="45" t="str">
        <f>IF(A19="","",IFERROR(AVERAGEIF('Interview Scores'!$A$7:$A$66,A19,'Interview Scores'!$K$7:$K$66),""))</f>
        <v/>
      </c>
      <c r="D19" s="41" t="str">
        <f t="shared" si="0"/>
        <v/>
      </c>
      <c r="E19" s="41" t="str">
        <f>IF(A19="","",COUNTIFS('Interview Scores'!$A$7:$A$66,A19,'Interview Scores'!$M$7:$M$66,"Strong hire")+COUNTIFS('Interview Scores'!$A$7:$A$66,A19,'Interview Scores'!$M$7:$M$66,"Hire"))</f>
        <v/>
      </c>
      <c r="F19" s="41" t="str">
        <f t="shared" si="1"/>
        <v/>
      </c>
      <c r="G19" s="41" t="str">
        <f t="shared" si="2"/>
        <v/>
      </c>
      <c r="I19" s="46" t="str">
        <f>IF(OR($A19="",I$5=""),"",IFERROR(AVERAGEIFS('Interview Scores'!C$7:C$66,'Interview Scores'!$A$7:$A$66,$A19),""))</f>
        <v/>
      </c>
      <c r="J19" s="46" t="str">
        <f>IF(OR($A19="",J$5=""),"",IFERROR(AVERAGEIFS('Interview Scores'!D$7:D$66,'Interview Scores'!$A$7:$A$66,$A19),""))</f>
        <v/>
      </c>
      <c r="K19" s="46" t="str">
        <f>IF(OR($A19="",K$5=""),"",IFERROR(AVERAGEIFS('Interview Scores'!E$7:E$66,'Interview Scores'!$A$7:$A$66,$A19),""))</f>
        <v/>
      </c>
      <c r="L19" s="46" t="str">
        <f>IF(OR($A19="",L$5=""),"",IFERROR(AVERAGEIFS('Interview Scores'!F$7:F$66,'Interview Scores'!$A$7:$A$66,$A19),""))</f>
        <v/>
      </c>
      <c r="M19" s="46" t="str">
        <f>IF(OR($A19="",M$5=""),"",IFERROR(AVERAGEIFS('Interview Scores'!G$7:G$66,'Interview Scores'!$A$7:$A$66,$A19),""))</f>
        <v/>
      </c>
      <c r="N19" s="46" t="str">
        <f>IF(OR($A19="",N$5=""),"",IFERROR(AVERAGEIFS('Interview Scores'!H$7:H$66,'Interview Scores'!$A$7:$A$66,$A19),""))</f>
        <v/>
      </c>
      <c r="O19" s="46" t="str">
        <f>IF(OR($A19="",O$5=""),"",IFERROR(AVERAGEIFS('Interview Scores'!I$7:I$66,'Interview Scores'!$A$7:$A$66,$A19),""))</f>
        <v/>
      </c>
      <c r="P19" s="46" t="str">
        <f>IF(OR($A19="",P$5=""),"",IFERROR(AVERAGEIFS('Interview Scores'!J$7:J$66,'Interview Scores'!$A$7:$A$66,$A19),""))</f>
        <v/>
      </c>
      <c r="R19" s="47" t="str">
        <f>IF(OR($A19="",R$5=""),"",_xlfn.MAXIFS('Interview Scores'!C$7:C$66,'Interview Scores'!$A$7:$A$66,$A19)-_xlfn.MINIFS('Interview Scores'!C$7:C$66,'Interview Scores'!$A$7:$A$66,$A19))</f>
        <v/>
      </c>
      <c r="S19" s="47" t="str">
        <f>IF(OR($A19="",S$5=""),"",_xlfn.MAXIFS('Interview Scores'!D$7:D$66,'Interview Scores'!$A$7:$A$66,$A19)-_xlfn.MINIFS('Interview Scores'!D$7:D$66,'Interview Scores'!$A$7:$A$66,$A19))</f>
        <v/>
      </c>
      <c r="T19" s="47" t="str">
        <f>IF(OR($A19="",T$5=""),"",_xlfn.MAXIFS('Interview Scores'!E$7:E$66,'Interview Scores'!$A$7:$A$66,$A19)-_xlfn.MINIFS('Interview Scores'!E$7:E$66,'Interview Scores'!$A$7:$A$66,$A19))</f>
        <v/>
      </c>
      <c r="U19" s="47" t="str">
        <f>IF(OR($A19="",U$5=""),"",_xlfn.MAXIFS('Interview Scores'!F$7:F$66,'Interview Scores'!$A$7:$A$66,$A19)-_xlfn.MINIFS('Interview Scores'!F$7:F$66,'Interview Scores'!$A$7:$A$66,$A19))</f>
        <v/>
      </c>
      <c r="V19" s="47" t="str">
        <f>IF(OR($A19="",V$5=""),"",_xlfn.MAXIFS('Interview Scores'!G$7:G$66,'Interview Scores'!$A$7:$A$66,$A19)-_xlfn.MINIFS('Interview Scores'!G$7:G$66,'Interview Scores'!$A$7:$A$66,$A19))</f>
        <v/>
      </c>
      <c r="W19" s="47" t="str">
        <f>IF(OR($A19="",W$5=""),"",_xlfn.MAXIFS('Interview Scores'!H$7:H$66,'Interview Scores'!$A$7:$A$66,$A19)-_xlfn.MINIFS('Interview Scores'!H$7:H$66,'Interview Scores'!$A$7:$A$66,$A19))</f>
        <v/>
      </c>
      <c r="X19" s="47" t="str">
        <f>IF(OR($A19="",X$5=""),"",_xlfn.MAXIFS('Interview Scores'!I$7:I$66,'Interview Scores'!$A$7:$A$66,$A19)-_xlfn.MINIFS('Interview Scores'!I$7:I$66,'Interview Scores'!$A$7:$A$66,$A19))</f>
        <v/>
      </c>
      <c r="Y19" s="47" t="str">
        <f>IF(OR($A19="",Y$5=""),"",_xlfn.MAXIFS('Interview Scores'!J$7:J$66,'Interview Scores'!$A$7:$A$66,$A19)-_xlfn.MINIFS('Interview Scores'!J$7:J$66,'Interview Scores'!$A$7:$A$66,$A19))</f>
        <v/>
      </c>
      <c r="Z19" s="42" t="str">
        <f>IF(C19="","",COUNTIF($C$6:$C$25,"&gt;"&amp;C19)+COUNTIF($C$6:C19,C19))</f>
        <v/>
      </c>
    </row>
    <row r="20" spans="1:26" ht="21.95" customHeight="1" x14ac:dyDescent="0.25">
      <c r="A20" s="44" t="str" cm="1">
        <f t="array" ref="A20">IFERROR(INDEX('Interview Scores'!$A$7:$A$66,MATCH(0,COUNTIF($A$5:A19,'Interview Scores'!$A$7:$A$66)+('Interview Scores'!$A$7:$A$66=""),0)),"")</f>
        <v/>
      </c>
      <c r="B20" s="41" t="str">
        <f>IF(A20="","",COUNTIF('Interview Scores'!$A$7:$A$66,A20))</f>
        <v/>
      </c>
      <c r="C20" s="45" t="str">
        <f>IF(A20="","",IFERROR(AVERAGEIF('Interview Scores'!$A$7:$A$66,A20,'Interview Scores'!$K$7:$K$66),""))</f>
        <v/>
      </c>
      <c r="D20" s="41" t="str">
        <f t="shared" si="0"/>
        <v/>
      </c>
      <c r="E20" s="41" t="str">
        <f>IF(A20="","",COUNTIFS('Interview Scores'!$A$7:$A$66,A20,'Interview Scores'!$M$7:$M$66,"Strong hire")+COUNTIFS('Interview Scores'!$A$7:$A$66,A20,'Interview Scores'!$M$7:$M$66,"Hire"))</f>
        <v/>
      </c>
      <c r="F20" s="41" t="str">
        <f t="shared" si="1"/>
        <v/>
      </c>
      <c r="G20" s="41" t="str">
        <f t="shared" si="2"/>
        <v/>
      </c>
      <c r="I20" s="46" t="str">
        <f>IF(OR($A20="",I$5=""),"",IFERROR(AVERAGEIFS('Interview Scores'!C$7:C$66,'Interview Scores'!$A$7:$A$66,$A20),""))</f>
        <v/>
      </c>
      <c r="J20" s="46" t="str">
        <f>IF(OR($A20="",J$5=""),"",IFERROR(AVERAGEIFS('Interview Scores'!D$7:D$66,'Interview Scores'!$A$7:$A$66,$A20),""))</f>
        <v/>
      </c>
      <c r="K20" s="46" t="str">
        <f>IF(OR($A20="",K$5=""),"",IFERROR(AVERAGEIFS('Interview Scores'!E$7:E$66,'Interview Scores'!$A$7:$A$66,$A20),""))</f>
        <v/>
      </c>
      <c r="L20" s="46" t="str">
        <f>IF(OR($A20="",L$5=""),"",IFERROR(AVERAGEIFS('Interview Scores'!F$7:F$66,'Interview Scores'!$A$7:$A$66,$A20),""))</f>
        <v/>
      </c>
      <c r="M20" s="46" t="str">
        <f>IF(OR($A20="",M$5=""),"",IFERROR(AVERAGEIFS('Interview Scores'!G$7:G$66,'Interview Scores'!$A$7:$A$66,$A20),""))</f>
        <v/>
      </c>
      <c r="N20" s="46" t="str">
        <f>IF(OR($A20="",N$5=""),"",IFERROR(AVERAGEIFS('Interview Scores'!H$7:H$66,'Interview Scores'!$A$7:$A$66,$A20),""))</f>
        <v/>
      </c>
      <c r="O20" s="46" t="str">
        <f>IF(OR($A20="",O$5=""),"",IFERROR(AVERAGEIFS('Interview Scores'!I$7:I$66,'Interview Scores'!$A$7:$A$66,$A20),""))</f>
        <v/>
      </c>
      <c r="P20" s="46" t="str">
        <f>IF(OR($A20="",P$5=""),"",IFERROR(AVERAGEIFS('Interview Scores'!J$7:J$66,'Interview Scores'!$A$7:$A$66,$A20),""))</f>
        <v/>
      </c>
      <c r="R20" s="47" t="str">
        <f>IF(OR($A20="",R$5=""),"",_xlfn.MAXIFS('Interview Scores'!C$7:C$66,'Interview Scores'!$A$7:$A$66,$A20)-_xlfn.MINIFS('Interview Scores'!C$7:C$66,'Interview Scores'!$A$7:$A$66,$A20))</f>
        <v/>
      </c>
      <c r="S20" s="47" t="str">
        <f>IF(OR($A20="",S$5=""),"",_xlfn.MAXIFS('Interview Scores'!D$7:D$66,'Interview Scores'!$A$7:$A$66,$A20)-_xlfn.MINIFS('Interview Scores'!D$7:D$66,'Interview Scores'!$A$7:$A$66,$A20))</f>
        <v/>
      </c>
      <c r="T20" s="47" t="str">
        <f>IF(OR($A20="",T$5=""),"",_xlfn.MAXIFS('Interview Scores'!E$7:E$66,'Interview Scores'!$A$7:$A$66,$A20)-_xlfn.MINIFS('Interview Scores'!E$7:E$66,'Interview Scores'!$A$7:$A$66,$A20))</f>
        <v/>
      </c>
      <c r="U20" s="47" t="str">
        <f>IF(OR($A20="",U$5=""),"",_xlfn.MAXIFS('Interview Scores'!F$7:F$66,'Interview Scores'!$A$7:$A$66,$A20)-_xlfn.MINIFS('Interview Scores'!F$7:F$66,'Interview Scores'!$A$7:$A$66,$A20))</f>
        <v/>
      </c>
      <c r="V20" s="47" t="str">
        <f>IF(OR($A20="",V$5=""),"",_xlfn.MAXIFS('Interview Scores'!G$7:G$66,'Interview Scores'!$A$7:$A$66,$A20)-_xlfn.MINIFS('Interview Scores'!G$7:G$66,'Interview Scores'!$A$7:$A$66,$A20))</f>
        <v/>
      </c>
      <c r="W20" s="47" t="str">
        <f>IF(OR($A20="",W$5=""),"",_xlfn.MAXIFS('Interview Scores'!H$7:H$66,'Interview Scores'!$A$7:$A$66,$A20)-_xlfn.MINIFS('Interview Scores'!H$7:H$66,'Interview Scores'!$A$7:$A$66,$A20))</f>
        <v/>
      </c>
      <c r="X20" s="47" t="str">
        <f>IF(OR($A20="",X$5=""),"",_xlfn.MAXIFS('Interview Scores'!I$7:I$66,'Interview Scores'!$A$7:$A$66,$A20)-_xlfn.MINIFS('Interview Scores'!I$7:I$66,'Interview Scores'!$A$7:$A$66,$A20))</f>
        <v/>
      </c>
      <c r="Y20" s="47" t="str">
        <f>IF(OR($A20="",Y$5=""),"",_xlfn.MAXIFS('Interview Scores'!J$7:J$66,'Interview Scores'!$A$7:$A$66,$A20)-_xlfn.MINIFS('Interview Scores'!J$7:J$66,'Interview Scores'!$A$7:$A$66,$A20))</f>
        <v/>
      </c>
      <c r="Z20" s="42" t="str">
        <f>IF(C20="","",COUNTIF($C$6:$C$25,"&gt;"&amp;C20)+COUNTIF($C$6:C20,C20))</f>
        <v/>
      </c>
    </row>
    <row r="21" spans="1:26" ht="21.95" customHeight="1" x14ac:dyDescent="0.25">
      <c r="A21" s="44" t="str" cm="1">
        <f t="array" ref="A21">IFERROR(INDEX('Interview Scores'!$A$7:$A$66,MATCH(0,COUNTIF($A$5:A20,'Interview Scores'!$A$7:$A$66)+('Interview Scores'!$A$7:$A$66=""),0)),"")</f>
        <v/>
      </c>
      <c r="B21" s="41" t="str">
        <f>IF(A21="","",COUNTIF('Interview Scores'!$A$7:$A$66,A21))</f>
        <v/>
      </c>
      <c r="C21" s="45" t="str">
        <f>IF(A21="","",IFERROR(AVERAGEIF('Interview Scores'!$A$7:$A$66,A21,'Interview Scores'!$K$7:$K$66),""))</f>
        <v/>
      </c>
      <c r="D21" s="41" t="str">
        <f t="shared" si="0"/>
        <v/>
      </c>
      <c r="E21" s="41" t="str">
        <f>IF(A21="","",COUNTIFS('Interview Scores'!$A$7:$A$66,A21,'Interview Scores'!$M$7:$M$66,"Strong hire")+COUNTIFS('Interview Scores'!$A$7:$A$66,A21,'Interview Scores'!$M$7:$M$66,"Hire"))</f>
        <v/>
      </c>
      <c r="F21" s="41" t="str">
        <f t="shared" si="1"/>
        <v/>
      </c>
      <c r="G21" s="41" t="str">
        <f t="shared" si="2"/>
        <v/>
      </c>
      <c r="I21" s="46" t="str">
        <f>IF(OR($A21="",I$5=""),"",IFERROR(AVERAGEIFS('Interview Scores'!C$7:C$66,'Interview Scores'!$A$7:$A$66,$A21),""))</f>
        <v/>
      </c>
      <c r="J21" s="46" t="str">
        <f>IF(OR($A21="",J$5=""),"",IFERROR(AVERAGEIFS('Interview Scores'!D$7:D$66,'Interview Scores'!$A$7:$A$66,$A21),""))</f>
        <v/>
      </c>
      <c r="K21" s="46" t="str">
        <f>IF(OR($A21="",K$5=""),"",IFERROR(AVERAGEIFS('Interview Scores'!E$7:E$66,'Interview Scores'!$A$7:$A$66,$A21),""))</f>
        <v/>
      </c>
      <c r="L21" s="46" t="str">
        <f>IF(OR($A21="",L$5=""),"",IFERROR(AVERAGEIFS('Interview Scores'!F$7:F$66,'Interview Scores'!$A$7:$A$66,$A21),""))</f>
        <v/>
      </c>
      <c r="M21" s="46" t="str">
        <f>IF(OR($A21="",M$5=""),"",IFERROR(AVERAGEIFS('Interview Scores'!G$7:G$66,'Interview Scores'!$A$7:$A$66,$A21),""))</f>
        <v/>
      </c>
      <c r="N21" s="46" t="str">
        <f>IF(OR($A21="",N$5=""),"",IFERROR(AVERAGEIFS('Interview Scores'!H$7:H$66,'Interview Scores'!$A$7:$A$66,$A21),""))</f>
        <v/>
      </c>
      <c r="O21" s="46" t="str">
        <f>IF(OR($A21="",O$5=""),"",IFERROR(AVERAGEIFS('Interview Scores'!I$7:I$66,'Interview Scores'!$A$7:$A$66,$A21),""))</f>
        <v/>
      </c>
      <c r="P21" s="46" t="str">
        <f>IF(OR($A21="",P$5=""),"",IFERROR(AVERAGEIFS('Interview Scores'!J$7:J$66,'Interview Scores'!$A$7:$A$66,$A21),""))</f>
        <v/>
      </c>
      <c r="R21" s="47" t="str">
        <f>IF(OR($A21="",R$5=""),"",_xlfn.MAXIFS('Interview Scores'!C$7:C$66,'Interview Scores'!$A$7:$A$66,$A21)-_xlfn.MINIFS('Interview Scores'!C$7:C$66,'Interview Scores'!$A$7:$A$66,$A21))</f>
        <v/>
      </c>
      <c r="S21" s="47" t="str">
        <f>IF(OR($A21="",S$5=""),"",_xlfn.MAXIFS('Interview Scores'!D$7:D$66,'Interview Scores'!$A$7:$A$66,$A21)-_xlfn.MINIFS('Interview Scores'!D$7:D$66,'Interview Scores'!$A$7:$A$66,$A21))</f>
        <v/>
      </c>
      <c r="T21" s="47" t="str">
        <f>IF(OR($A21="",T$5=""),"",_xlfn.MAXIFS('Interview Scores'!E$7:E$66,'Interview Scores'!$A$7:$A$66,$A21)-_xlfn.MINIFS('Interview Scores'!E$7:E$66,'Interview Scores'!$A$7:$A$66,$A21))</f>
        <v/>
      </c>
      <c r="U21" s="47" t="str">
        <f>IF(OR($A21="",U$5=""),"",_xlfn.MAXIFS('Interview Scores'!F$7:F$66,'Interview Scores'!$A$7:$A$66,$A21)-_xlfn.MINIFS('Interview Scores'!F$7:F$66,'Interview Scores'!$A$7:$A$66,$A21))</f>
        <v/>
      </c>
      <c r="V21" s="47" t="str">
        <f>IF(OR($A21="",V$5=""),"",_xlfn.MAXIFS('Interview Scores'!G$7:G$66,'Interview Scores'!$A$7:$A$66,$A21)-_xlfn.MINIFS('Interview Scores'!G$7:G$66,'Interview Scores'!$A$7:$A$66,$A21))</f>
        <v/>
      </c>
      <c r="W21" s="47" t="str">
        <f>IF(OR($A21="",W$5=""),"",_xlfn.MAXIFS('Interview Scores'!H$7:H$66,'Interview Scores'!$A$7:$A$66,$A21)-_xlfn.MINIFS('Interview Scores'!H$7:H$66,'Interview Scores'!$A$7:$A$66,$A21))</f>
        <v/>
      </c>
      <c r="X21" s="47" t="str">
        <f>IF(OR($A21="",X$5=""),"",_xlfn.MAXIFS('Interview Scores'!I$7:I$66,'Interview Scores'!$A$7:$A$66,$A21)-_xlfn.MINIFS('Interview Scores'!I$7:I$66,'Interview Scores'!$A$7:$A$66,$A21))</f>
        <v/>
      </c>
      <c r="Y21" s="47" t="str">
        <f>IF(OR($A21="",Y$5=""),"",_xlfn.MAXIFS('Interview Scores'!J$7:J$66,'Interview Scores'!$A$7:$A$66,$A21)-_xlfn.MINIFS('Interview Scores'!J$7:J$66,'Interview Scores'!$A$7:$A$66,$A21))</f>
        <v/>
      </c>
      <c r="Z21" s="42" t="str">
        <f>IF(C21="","",COUNTIF($C$6:$C$25,"&gt;"&amp;C21)+COUNTIF($C$6:C21,C21))</f>
        <v/>
      </c>
    </row>
    <row r="22" spans="1:26" ht="21.95" customHeight="1" x14ac:dyDescent="0.25">
      <c r="A22" s="44" t="str" cm="1">
        <f t="array" ref="A22">IFERROR(INDEX('Interview Scores'!$A$7:$A$66,MATCH(0,COUNTIF($A$5:A21,'Interview Scores'!$A$7:$A$66)+('Interview Scores'!$A$7:$A$66=""),0)),"")</f>
        <v/>
      </c>
      <c r="B22" s="41" t="str">
        <f>IF(A22="","",COUNTIF('Interview Scores'!$A$7:$A$66,A22))</f>
        <v/>
      </c>
      <c r="C22" s="45" t="str">
        <f>IF(A22="","",IFERROR(AVERAGEIF('Interview Scores'!$A$7:$A$66,A22,'Interview Scores'!$K$7:$K$66),""))</f>
        <v/>
      </c>
      <c r="D22" s="41" t="str">
        <f t="shared" si="0"/>
        <v/>
      </c>
      <c r="E22" s="41" t="str">
        <f>IF(A22="","",COUNTIFS('Interview Scores'!$A$7:$A$66,A22,'Interview Scores'!$M$7:$M$66,"Strong hire")+COUNTIFS('Interview Scores'!$A$7:$A$66,A22,'Interview Scores'!$M$7:$M$66,"Hire"))</f>
        <v/>
      </c>
      <c r="F22" s="41" t="str">
        <f t="shared" si="1"/>
        <v/>
      </c>
      <c r="G22" s="41" t="str">
        <f t="shared" si="2"/>
        <v/>
      </c>
      <c r="I22" s="46" t="str">
        <f>IF(OR($A22="",I$5=""),"",IFERROR(AVERAGEIFS('Interview Scores'!C$7:C$66,'Interview Scores'!$A$7:$A$66,$A22),""))</f>
        <v/>
      </c>
      <c r="J22" s="46" t="str">
        <f>IF(OR($A22="",J$5=""),"",IFERROR(AVERAGEIFS('Interview Scores'!D$7:D$66,'Interview Scores'!$A$7:$A$66,$A22),""))</f>
        <v/>
      </c>
      <c r="K22" s="46" t="str">
        <f>IF(OR($A22="",K$5=""),"",IFERROR(AVERAGEIFS('Interview Scores'!E$7:E$66,'Interview Scores'!$A$7:$A$66,$A22),""))</f>
        <v/>
      </c>
      <c r="L22" s="46" t="str">
        <f>IF(OR($A22="",L$5=""),"",IFERROR(AVERAGEIFS('Interview Scores'!F$7:F$66,'Interview Scores'!$A$7:$A$66,$A22),""))</f>
        <v/>
      </c>
      <c r="M22" s="46" t="str">
        <f>IF(OR($A22="",M$5=""),"",IFERROR(AVERAGEIFS('Interview Scores'!G$7:G$66,'Interview Scores'!$A$7:$A$66,$A22),""))</f>
        <v/>
      </c>
      <c r="N22" s="46" t="str">
        <f>IF(OR($A22="",N$5=""),"",IFERROR(AVERAGEIFS('Interview Scores'!H$7:H$66,'Interview Scores'!$A$7:$A$66,$A22),""))</f>
        <v/>
      </c>
      <c r="O22" s="46" t="str">
        <f>IF(OR($A22="",O$5=""),"",IFERROR(AVERAGEIFS('Interview Scores'!I$7:I$66,'Interview Scores'!$A$7:$A$66,$A22),""))</f>
        <v/>
      </c>
      <c r="P22" s="46" t="str">
        <f>IF(OR($A22="",P$5=""),"",IFERROR(AVERAGEIFS('Interview Scores'!J$7:J$66,'Interview Scores'!$A$7:$A$66,$A22),""))</f>
        <v/>
      </c>
      <c r="R22" s="47" t="str">
        <f>IF(OR($A22="",R$5=""),"",_xlfn.MAXIFS('Interview Scores'!C$7:C$66,'Interview Scores'!$A$7:$A$66,$A22)-_xlfn.MINIFS('Interview Scores'!C$7:C$66,'Interview Scores'!$A$7:$A$66,$A22))</f>
        <v/>
      </c>
      <c r="S22" s="47" t="str">
        <f>IF(OR($A22="",S$5=""),"",_xlfn.MAXIFS('Interview Scores'!D$7:D$66,'Interview Scores'!$A$7:$A$66,$A22)-_xlfn.MINIFS('Interview Scores'!D$7:D$66,'Interview Scores'!$A$7:$A$66,$A22))</f>
        <v/>
      </c>
      <c r="T22" s="47" t="str">
        <f>IF(OR($A22="",T$5=""),"",_xlfn.MAXIFS('Interview Scores'!E$7:E$66,'Interview Scores'!$A$7:$A$66,$A22)-_xlfn.MINIFS('Interview Scores'!E$7:E$66,'Interview Scores'!$A$7:$A$66,$A22))</f>
        <v/>
      </c>
      <c r="U22" s="47" t="str">
        <f>IF(OR($A22="",U$5=""),"",_xlfn.MAXIFS('Interview Scores'!F$7:F$66,'Interview Scores'!$A$7:$A$66,$A22)-_xlfn.MINIFS('Interview Scores'!F$7:F$66,'Interview Scores'!$A$7:$A$66,$A22))</f>
        <v/>
      </c>
      <c r="V22" s="47" t="str">
        <f>IF(OR($A22="",V$5=""),"",_xlfn.MAXIFS('Interview Scores'!G$7:G$66,'Interview Scores'!$A$7:$A$66,$A22)-_xlfn.MINIFS('Interview Scores'!G$7:G$66,'Interview Scores'!$A$7:$A$66,$A22))</f>
        <v/>
      </c>
      <c r="W22" s="47" t="str">
        <f>IF(OR($A22="",W$5=""),"",_xlfn.MAXIFS('Interview Scores'!H$7:H$66,'Interview Scores'!$A$7:$A$66,$A22)-_xlfn.MINIFS('Interview Scores'!H$7:H$66,'Interview Scores'!$A$7:$A$66,$A22))</f>
        <v/>
      </c>
      <c r="X22" s="47" t="str">
        <f>IF(OR($A22="",X$5=""),"",_xlfn.MAXIFS('Interview Scores'!I$7:I$66,'Interview Scores'!$A$7:$A$66,$A22)-_xlfn.MINIFS('Interview Scores'!I$7:I$66,'Interview Scores'!$A$7:$A$66,$A22))</f>
        <v/>
      </c>
      <c r="Y22" s="47" t="str">
        <f>IF(OR($A22="",Y$5=""),"",_xlfn.MAXIFS('Interview Scores'!J$7:J$66,'Interview Scores'!$A$7:$A$66,$A22)-_xlfn.MINIFS('Interview Scores'!J$7:J$66,'Interview Scores'!$A$7:$A$66,$A22))</f>
        <v/>
      </c>
      <c r="Z22" s="42" t="str">
        <f>IF(C22="","",COUNTIF($C$6:$C$25,"&gt;"&amp;C22)+COUNTIF($C$6:C22,C22))</f>
        <v/>
      </c>
    </row>
    <row r="23" spans="1:26" ht="21.95" customHeight="1" x14ac:dyDescent="0.25">
      <c r="A23" s="44" t="str" cm="1">
        <f t="array" ref="A23">IFERROR(INDEX('Interview Scores'!$A$7:$A$66,MATCH(0,COUNTIF($A$5:A22,'Interview Scores'!$A$7:$A$66)+('Interview Scores'!$A$7:$A$66=""),0)),"")</f>
        <v/>
      </c>
      <c r="B23" s="41" t="str">
        <f>IF(A23="","",COUNTIF('Interview Scores'!$A$7:$A$66,A23))</f>
        <v/>
      </c>
      <c r="C23" s="45" t="str">
        <f>IF(A23="","",IFERROR(AVERAGEIF('Interview Scores'!$A$7:$A$66,A23,'Interview Scores'!$K$7:$K$66),""))</f>
        <v/>
      </c>
      <c r="D23" s="41" t="str">
        <f t="shared" si="0"/>
        <v/>
      </c>
      <c r="E23" s="41" t="str">
        <f>IF(A23="","",COUNTIFS('Interview Scores'!$A$7:$A$66,A23,'Interview Scores'!$M$7:$M$66,"Strong hire")+COUNTIFS('Interview Scores'!$A$7:$A$66,A23,'Interview Scores'!$M$7:$M$66,"Hire"))</f>
        <v/>
      </c>
      <c r="F23" s="41" t="str">
        <f t="shared" si="1"/>
        <v/>
      </c>
      <c r="G23" s="41" t="str">
        <f t="shared" si="2"/>
        <v/>
      </c>
      <c r="I23" s="46" t="str">
        <f>IF(OR($A23="",I$5=""),"",IFERROR(AVERAGEIFS('Interview Scores'!C$7:C$66,'Interview Scores'!$A$7:$A$66,$A23),""))</f>
        <v/>
      </c>
      <c r="J23" s="46" t="str">
        <f>IF(OR($A23="",J$5=""),"",IFERROR(AVERAGEIFS('Interview Scores'!D$7:D$66,'Interview Scores'!$A$7:$A$66,$A23),""))</f>
        <v/>
      </c>
      <c r="K23" s="46" t="str">
        <f>IF(OR($A23="",K$5=""),"",IFERROR(AVERAGEIFS('Interview Scores'!E$7:E$66,'Interview Scores'!$A$7:$A$66,$A23),""))</f>
        <v/>
      </c>
      <c r="L23" s="46" t="str">
        <f>IF(OR($A23="",L$5=""),"",IFERROR(AVERAGEIFS('Interview Scores'!F$7:F$66,'Interview Scores'!$A$7:$A$66,$A23),""))</f>
        <v/>
      </c>
      <c r="M23" s="46" t="str">
        <f>IF(OR($A23="",M$5=""),"",IFERROR(AVERAGEIFS('Interview Scores'!G$7:G$66,'Interview Scores'!$A$7:$A$66,$A23),""))</f>
        <v/>
      </c>
      <c r="N23" s="46" t="str">
        <f>IF(OR($A23="",N$5=""),"",IFERROR(AVERAGEIFS('Interview Scores'!H$7:H$66,'Interview Scores'!$A$7:$A$66,$A23),""))</f>
        <v/>
      </c>
      <c r="O23" s="46" t="str">
        <f>IF(OR($A23="",O$5=""),"",IFERROR(AVERAGEIFS('Interview Scores'!I$7:I$66,'Interview Scores'!$A$7:$A$66,$A23),""))</f>
        <v/>
      </c>
      <c r="P23" s="46" t="str">
        <f>IF(OR($A23="",P$5=""),"",IFERROR(AVERAGEIFS('Interview Scores'!J$7:J$66,'Interview Scores'!$A$7:$A$66,$A23),""))</f>
        <v/>
      </c>
      <c r="R23" s="47" t="str">
        <f>IF(OR($A23="",R$5=""),"",_xlfn.MAXIFS('Interview Scores'!C$7:C$66,'Interview Scores'!$A$7:$A$66,$A23)-_xlfn.MINIFS('Interview Scores'!C$7:C$66,'Interview Scores'!$A$7:$A$66,$A23))</f>
        <v/>
      </c>
      <c r="S23" s="47" t="str">
        <f>IF(OR($A23="",S$5=""),"",_xlfn.MAXIFS('Interview Scores'!D$7:D$66,'Interview Scores'!$A$7:$A$66,$A23)-_xlfn.MINIFS('Interview Scores'!D$7:D$66,'Interview Scores'!$A$7:$A$66,$A23))</f>
        <v/>
      </c>
      <c r="T23" s="47" t="str">
        <f>IF(OR($A23="",T$5=""),"",_xlfn.MAXIFS('Interview Scores'!E$7:E$66,'Interview Scores'!$A$7:$A$66,$A23)-_xlfn.MINIFS('Interview Scores'!E$7:E$66,'Interview Scores'!$A$7:$A$66,$A23))</f>
        <v/>
      </c>
      <c r="U23" s="47" t="str">
        <f>IF(OR($A23="",U$5=""),"",_xlfn.MAXIFS('Interview Scores'!F$7:F$66,'Interview Scores'!$A$7:$A$66,$A23)-_xlfn.MINIFS('Interview Scores'!F$7:F$66,'Interview Scores'!$A$7:$A$66,$A23))</f>
        <v/>
      </c>
      <c r="V23" s="47" t="str">
        <f>IF(OR($A23="",V$5=""),"",_xlfn.MAXIFS('Interview Scores'!G$7:G$66,'Interview Scores'!$A$7:$A$66,$A23)-_xlfn.MINIFS('Interview Scores'!G$7:G$66,'Interview Scores'!$A$7:$A$66,$A23))</f>
        <v/>
      </c>
      <c r="W23" s="47" t="str">
        <f>IF(OR($A23="",W$5=""),"",_xlfn.MAXIFS('Interview Scores'!H$7:H$66,'Interview Scores'!$A$7:$A$66,$A23)-_xlfn.MINIFS('Interview Scores'!H$7:H$66,'Interview Scores'!$A$7:$A$66,$A23))</f>
        <v/>
      </c>
      <c r="X23" s="47" t="str">
        <f>IF(OR($A23="",X$5=""),"",_xlfn.MAXIFS('Interview Scores'!I$7:I$66,'Interview Scores'!$A$7:$A$66,$A23)-_xlfn.MINIFS('Interview Scores'!I$7:I$66,'Interview Scores'!$A$7:$A$66,$A23))</f>
        <v/>
      </c>
      <c r="Y23" s="47" t="str">
        <f>IF(OR($A23="",Y$5=""),"",_xlfn.MAXIFS('Interview Scores'!J$7:J$66,'Interview Scores'!$A$7:$A$66,$A23)-_xlfn.MINIFS('Interview Scores'!J$7:J$66,'Interview Scores'!$A$7:$A$66,$A23))</f>
        <v/>
      </c>
      <c r="Z23" s="42" t="str">
        <f>IF(C23="","",COUNTIF($C$6:$C$25,"&gt;"&amp;C23)+COUNTIF($C$6:C23,C23))</f>
        <v/>
      </c>
    </row>
    <row r="24" spans="1:26" ht="21.95" customHeight="1" x14ac:dyDescent="0.25">
      <c r="A24" s="44" t="str" cm="1">
        <f t="array" ref="A24">IFERROR(INDEX('Interview Scores'!$A$7:$A$66,MATCH(0,COUNTIF($A$5:A23,'Interview Scores'!$A$7:$A$66)+('Interview Scores'!$A$7:$A$66=""),0)),"")</f>
        <v/>
      </c>
      <c r="B24" s="41" t="str">
        <f>IF(A24="","",COUNTIF('Interview Scores'!$A$7:$A$66,A24))</f>
        <v/>
      </c>
      <c r="C24" s="45" t="str">
        <f>IF(A24="","",IFERROR(AVERAGEIF('Interview Scores'!$A$7:$A$66,A24,'Interview Scores'!$K$7:$K$66),""))</f>
        <v/>
      </c>
      <c r="D24" s="41" t="str">
        <f t="shared" si="0"/>
        <v/>
      </c>
      <c r="E24" s="41" t="str">
        <f>IF(A24="","",COUNTIFS('Interview Scores'!$A$7:$A$66,A24,'Interview Scores'!$M$7:$M$66,"Strong hire")+COUNTIFS('Interview Scores'!$A$7:$A$66,A24,'Interview Scores'!$M$7:$M$66,"Hire"))</f>
        <v/>
      </c>
      <c r="F24" s="41" t="str">
        <f t="shared" si="1"/>
        <v/>
      </c>
      <c r="G24" s="41" t="str">
        <f t="shared" si="2"/>
        <v/>
      </c>
      <c r="I24" s="46" t="str">
        <f>IF(OR($A24="",I$5=""),"",IFERROR(AVERAGEIFS('Interview Scores'!C$7:C$66,'Interview Scores'!$A$7:$A$66,$A24),""))</f>
        <v/>
      </c>
      <c r="J24" s="46" t="str">
        <f>IF(OR($A24="",J$5=""),"",IFERROR(AVERAGEIFS('Interview Scores'!D$7:D$66,'Interview Scores'!$A$7:$A$66,$A24),""))</f>
        <v/>
      </c>
      <c r="K24" s="46" t="str">
        <f>IF(OR($A24="",K$5=""),"",IFERROR(AVERAGEIFS('Interview Scores'!E$7:E$66,'Interview Scores'!$A$7:$A$66,$A24),""))</f>
        <v/>
      </c>
      <c r="L24" s="46" t="str">
        <f>IF(OR($A24="",L$5=""),"",IFERROR(AVERAGEIFS('Interview Scores'!F$7:F$66,'Interview Scores'!$A$7:$A$66,$A24),""))</f>
        <v/>
      </c>
      <c r="M24" s="46" t="str">
        <f>IF(OR($A24="",M$5=""),"",IFERROR(AVERAGEIFS('Interview Scores'!G$7:G$66,'Interview Scores'!$A$7:$A$66,$A24),""))</f>
        <v/>
      </c>
      <c r="N24" s="46" t="str">
        <f>IF(OR($A24="",N$5=""),"",IFERROR(AVERAGEIFS('Interview Scores'!H$7:H$66,'Interview Scores'!$A$7:$A$66,$A24),""))</f>
        <v/>
      </c>
      <c r="O24" s="46" t="str">
        <f>IF(OR($A24="",O$5=""),"",IFERROR(AVERAGEIFS('Interview Scores'!I$7:I$66,'Interview Scores'!$A$7:$A$66,$A24),""))</f>
        <v/>
      </c>
      <c r="P24" s="46" t="str">
        <f>IF(OR($A24="",P$5=""),"",IFERROR(AVERAGEIFS('Interview Scores'!J$7:J$66,'Interview Scores'!$A$7:$A$66,$A24),""))</f>
        <v/>
      </c>
      <c r="R24" s="47" t="str">
        <f>IF(OR($A24="",R$5=""),"",_xlfn.MAXIFS('Interview Scores'!C$7:C$66,'Interview Scores'!$A$7:$A$66,$A24)-_xlfn.MINIFS('Interview Scores'!C$7:C$66,'Interview Scores'!$A$7:$A$66,$A24))</f>
        <v/>
      </c>
      <c r="S24" s="47" t="str">
        <f>IF(OR($A24="",S$5=""),"",_xlfn.MAXIFS('Interview Scores'!D$7:D$66,'Interview Scores'!$A$7:$A$66,$A24)-_xlfn.MINIFS('Interview Scores'!D$7:D$66,'Interview Scores'!$A$7:$A$66,$A24))</f>
        <v/>
      </c>
      <c r="T24" s="47" t="str">
        <f>IF(OR($A24="",T$5=""),"",_xlfn.MAXIFS('Interview Scores'!E$7:E$66,'Interview Scores'!$A$7:$A$66,$A24)-_xlfn.MINIFS('Interview Scores'!E$7:E$66,'Interview Scores'!$A$7:$A$66,$A24))</f>
        <v/>
      </c>
      <c r="U24" s="47" t="str">
        <f>IF(OR($A24="",U$5=""),"",_xlfn.MAXIFS('Interview Scores'!F$7:F$66,'Interview Scores'!$A$7:$A$66,$A24)-_xlfn.MINIFS('Interview Scores'!F$7:F$66,'Interview Scores'!$A$7:$A$66,$A24))</f>
        <v/>
      </c>
      <c r="V24" s="47" t="str">
        <f>IF(OR($A24="",V$5=""),"",_xlfn.MAXIFS('Interview Scores'!G$7:G$66,'Interview Scores'!$A$7:$A$66,$A24)-_xlfn.MINIFS('Interview Scores'!G$7:G$66,'Interview Scores'!$A$7:$A$66,$A24))</f>
        <v/>
      </c>
      <c r="W24" s="47" t="str">
        <f>IF(OR($A24="",W$5=""),"",_xlfn.MAXIFS('Interview Scores'!H$7:H$66,'Interview Scores'!$A$7:$A$66,$A24)-_xlfn.MINIFS('Interview Scores'!H$7:H$66,'Interview Scores'!$A$7:$A$66,$A24))</f>
        <v/>
      </c>
      <c r="X24" s="47" t="str">
        <f>IF(OR($A24="",X$5=""),"",_xlfn.MAXIFS('Interview Scores'!I$7:I$66,'Interview Scores'!$A$7:$A$66,$A24)-_xlfn.MINIFS('Interview Scores'!I$7:I$66,'Interview Scores'!$A$7:$A$66,$A24))</f>
        <v/>
      </c>
      <c r="Y24" s="47" t="str">
        <f>IF(OR($A24="",Y$5=""),"",_xlfn.MAXIFS('Interview Scores'!J$7:J$66,'Interview Scores'!$A$7:$A$66,$A24)-_xlfn.MINIFS('Interview Scores'!J$7:J$66,'Interview Scores'!$A$7:$A$66,$A24))</f>
        <v/>
      </c>
      <c r="Z24" s="42" t="str">
        <f>IF(C24="","",COUNTIF($C$6:$C$25,"&gt;"&amp;C24)+COUNTIF($C$6:C24,C24))</f>
        <v/>
      </c>
    </row>
    <row r="25" spans="1:26" ht="21.95" customHeight="1" x14ac:dyDescent="0.25">
      <c r="A25" s="44" t="str" cm="1">
        <f t="array" ref="A25">IFERROR(INDEX('Interview Scores'!$A$7:$A$66,MATCH(0,COUNTIF($A$5:A24,'Interview Scores'!$A$7:$A$66)+('Interview Scores'!$A$7:$A$66=""),0)),"")</f>
        <v/>
      </c>
      <c r="B25" s="41" t="str">
        <f>IF(A25="","",COUNTIF('Interview Scores'!$A$7:$A$66,A25))</f>
        <v/>
      </c>
      <c r="C25" s="45" t="str">
        <f>IF(A25="","",IFERROR(AVERAGEIF('Interview Scores'!$A$7:$A$66,A25,'Interview Scores'!$K$7:$K$66),""))</f>
        <v/>
      </c>
      <c r="D25" s="41" t="str">
        <f t="shared" si="0"/>
        <v/>
      </c>
      <c r="E25" s="41" t="str">
        <f>IF(A25="","",COUNTIFS('Interview Scores'!$A$7:$A$66,A25,'Interview Scores'!$M$7:$M$66,"Strong hire")+COUNTIFS('Interview Scores'!$A$7:$A$66,A25,'Interview Scores'!$M$7:$M$66,"Hire"))</f>
        <v/>
      </c>
      <c r="F25" s="41" t="str">
        <f t="shared" si="1"/>
        <v/>
      </c>
      <c r="G25" s="41" t="str">
        <f t="shared" si="2"/>
        <v/>
      </c>
      <c r="I25" s="46" t="str">
        <f>IF(OR($A25="",I$5=""),"",IFERROR(AVERAGEIFS('Interview Scores'!C$7:C$66,'Interview Scores'!$A$7:$A$66,$A25),""))</f>
        <v/>
      </c>
      <c r="J25" s="46" t="str">
        <f>IF(OR($A25="",J$5=""),"",IFERROR(AVERAGEIFS('Interview Scores'!D$7:D$66,'Interview Scores'!$A$7:$A$66,$A25),""))</f>
        <v/>
      </c>
      <c r="K25" s="46" t="str">
        <f>IF(OR($A25="",K$5=""),"",IFERROR(AVERAGEIFS('Interview Scores'!E$7:E$66,'Interview Scores'!$A$7:$A$66,$A25),""))</f>
        <v/>
      </c>
      <c r="L25" s="46" t="str">
        <f>IF(OR($A25="",L$5=""),"",IFERROR(AVERAGEIFS('Interview Scores'!F$7:F$66,'Interview Scores'!$A$7:$A$66,$A25),""))</f>
        <v/>
      </c>
      <c r="M25" s="46" t="str">
        <f>IF(OR($A25="",M$5=""),"",IFERROR(AVERAGEIFS('Interview Scores'!G$7:G$66,'Interview Scores'!$A$7:$A$66,$A25),""))</f>
        <v/>
      </c>
      <c r="N25" s="46" t="str">
        <f>IF(OR($A25="",N$5=""),"",IFERROR(AVERAGEIFS('Interview Scores'!H$7:H$66,'Interview Scores'!$A$7:$A$66,$A25),""))</f>
        <v/>
      </c>
      <c r="O25" s="46" t="str">
        <f>IF(OR($A25="",O$5=""),"",IFERROR(AVERAGEIFS('Interview Scores'!I$7:I$66,'Interview Scores'!$A$7:$A$66,$A25),""))</f>
        <v/>
      </c>
      <c r="P25" s="46" t="str">
        <f>IF(OR($A25="",P$5=""),"",IFERROR(AVERAGEIFS('Interview Scores'!J$7:J$66,'Interview Scores'!$A$7:$A$66,$A25),""))</f>
        <v/>
      </c>
      <c r="R25" s="47" t="str">
        <f>IF(OR($A25="",R$5=""),"",_xlfn.MAXIFS('Interview Scores'!C$7:C$66,'Interview Scores'!$A$7:$A$66,$A25)-_xlfn.MINIFS('Interview Scores'!C$7:C$66,'Interview Scores'!$A$7:$A$66,$A25))</f>
        <v/>
      </c>
      <c r="S25" s="47" t="str">
        <f>IF(OR($A25="",S$5=""),"",_xlfn.MAXIFS('Interview Scores'!D$7:D$66,'Interview Scores'!$A$7:$A$66,$A25)-_xlfn.MINIFS('Interview Scores'!D$7:D$66,'Interview Scores'!$A$7:$A$66,$A25))</f>
        <v/>
      </c>
      <c r="T25" s="47" t="str">
        <f>IF(OR($A25="",T$5=""),"",_xlfn.MAXIFS('Interview Scores'!E$7:E$66,'Interview Scores'!$A$7:$A$66,$A25)-_xlfn.MINIFS('Interview Scores'!E$7:E$66,'Interview Scores'!$A$7:$A$66,$A25))</f>
        <v/>
      </c>
      <c r="U25" s="47" t="str">
        <f>IF(OR($A25="",U$5=""),"",_xlfn.MAXIFS('Interview Scores'!F$7:F$66,'Interview Scores'!$A$7:$A$66,$A25)-_xlfn.MINIFS('Interview Scores'!F$7:F$66,'Interview Scores'!$A$7:$A$66,$A25))</f>
        <v/>
      </c>
      <c r="V25" s="47" t="str">
        <f>IF(OR($A25="",V$5=""),"",_xlfn.MAXIFS('Interview Scores'!G$7:G$66,'Interview Scores'!$A$7:$A$66,$A25)-_xlfn.MINIFS('Interview Scores'!G$7:G$66,'Interview Scores'!$A$7:$A$66,$A25))</f>
        <v/>
      </c>
      <c r="W25" s="47" t="str">
        <f>IF(OR($A25="",W$5=""),"",_xlfn.MAXIFS('Interview Scores'!H$7:H$66,'Interview Scores'!$A$7:$A$66,$A25)-_xlfn.MINIFS('Interview Scores'!H$7:H$66,'Interview Scores'!$A$7:$A$66,$A25))</f>
        <v/>
      </c>
      <c r="X25" s="47" t="str">
        <f>IF(OR($A25="",X$5=""),"",_xlfn.MAXIFS('Interview Scores'!I$7:I$66,'Interview Scores'!$A$7:$A$66,$A25)-_xlfn.MINIFS('Interview Scores'!I$7:I$66,'Interview Scores'!$A$7:$A$66,$A25))</f>
        <v/>
      </c>
      <c r="Y25" s="47" t="str">
        <f>IF(OR($A25="",Y$5=""),"",_xlfn.MAXIFS('Interview Scores'!J$7:J$66,'Interview Scores'!$A$7:$A$66,$A25)-_xlfn.MINIFS('Interview Scores'!J$7:J$66,'Interview Scores'!$A$7:$A$66,$A25))</f>
        <v/>
      </c>
      <c r="Z25" s="42" t="str">
        <f>IF(C25="","",COUNTIF($C$6:$C$25,"&gt;"&amp;C25)+COUNTIF($C$6:C25,C25))</f>
        <v/>
      </c>
    </row>
    <row r="27" spans="1:26" x14ac:dyDescent="0.25">
      <c r="A27" s="17" t="s">
        <v>89</v>
      </c>
    </row>
    <row r="28" spans="1:26" x14ac:dyDescent="0.25">
      <c r="A28" s="25" t="s">
        <v>90</v>
      </c>
    </row>
    <row r="29" spans="1:26" x14ac:dyDescent="0.25">
      <c r="A29" s="25" t="s">
        <v>91</v>
      </c>
    </row>
    <row r="30" spans="1:26" x14ac:dyDescent="0.25">
      <c r="A30" s="25" t="s">
        <v>92</v>
      </c>
    </row>
    <row r="31" spans="1:26" x14ac:dyDescent="0.25">
      <c r="A31" s="25" t="s">
        <v>93</v>
      </c>
    </row>
  </sheetData>
  <conditionalFormatting sqref="C6:C25">
    <cfRule type="dataBar" priority="11">
      <dataBar>
        <cfvo type="num" val="1"/>
        <cfvo type="num" val="5"/>
        <color rgb="FF9DB7E6"/>
      </dataBar>
      <extLst>
        <ext xmlns:x14="http://schemas.microsoft.com/office/spreadsheetml/2009/9/main" uri="{B025F937-C7B1-47D3-B67F-A62EFF666E3E}">
          <x14:id>{A405E29A-DC5E-45BC-B139-66370E6EC38A}</x14:id>
        </ext>
      </extLst>
    </cfRule>
  </conditionalFormatting>
  <conditionalFormatting sqref="D6:D25">
    <cfRule type="expression" dxfId="12" priority="3">
      <formula>$D6=1</formula>
    </cfRule>
  </conditionalFormatting>
  <conditionalFormatting sqref="F6:F25">
    <cfRule type="expression" dxfId="11" priority="9">
      <formula>AND(ISNUMBER($F6),$F6&gt;=$G$3)</formula>
    </cfRule>
  </conditionalFormatting>
  <conditionalFormatting sqref="G6:G25">
    <cfRule type="expression" dxfId="10" priority="4">
      <formula>$G6="Review"</formula>
    </cfRule>
    <cfRule type="expression" dxfId="9" priority="5">
      <formula>$G6="Aligned"</formula>
    </cfRule>
    <cfRule type="expression" dxfId="8" priority="6">
      <formula>$G6="Single rater"</formula>
    </cfRule>
  </conditionalFormatting>
  <conditionalFormatting sqref="I6:P25">
    <cfRule type="expression" dxfId="7" priority="1" stopIfTrue="1">
      <formula>I$5=""</formula>
    </cfRule>
    <cfRule type="colorScale" priority="10">
      <colorScale>
        <cfvo type="num" val="1"/>
        <cfvo type="num" val="3"/>
        <cfvo type="num" val="5"/>
        <color rgb="FFF4A6A0"/>
        <color rgb="FFFFF1D6"/>
        <color rgb="FF7FCBA0"/>
      </colorScale>
    </cfRule>
  </conditionalFormatting>
  <conditionalFormatting sqref="R6:Y25">
    <cfRule type="expression" dxfId="6" priority="2" stopIfTrue="1">
      <formula>R$5=""</formula>
    </cfRule>
    <cfRule type="expression" dxfId="5" priority="7">
      <formula>AND(ISNUMBER(R6),R6&gt;=$G$3)</formula>
    </cfRule>
    <cfRule type="expression" dxfId="4" priority="8">
      <formula>AND(ISNUMBER(R6),R6=0)</formula>
    </cfRule>
  </conditionalFormatting>
  <dataValidations count="1">
    <dataValidation type="whole" allowBlank="1" showInputMessage="1" showErrorMessage="1" errorTitle="Invalid threshold" error="Enter a whole number from 1 to 4." sqref="G3" xr:uid="{AAE27AEB-6262-4C08-80BD-78657087B4E7}">
      <formula1>1</formula1>
      <formula2>4</formula2>
    </dataValidation>
  </dataValidations>
  <pageMargins left="0.75" right="0.75" top="1" bottom="1" header="0.5" footer="0.5"/>
  <pageSetup paperSize="0" fitToHeight="0" orientation="landscape" horizontalDpi="0" verticalDpi="0" copies="0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A405E29A-DC5E-45BC-B139-66370E6EC38A}">
            <x14:dataBar minLength="0" maxLength="100" gradient="0" negativeBarColorSameAsPositive="1" axisPosition="none">
              <x14:cfvo type="num">
                <xm:f>1</xm:f>
              </x14:cfvo>
              <x14:cfvo type="num">
                <xm:f>5</xm:f>
              </x14:cfvo>
            </x14:dataBar>
          </x14:cfRule>
          <xm:sqref>C6:C25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698E4C-21CF-4EC6-BEA3-7EA6F61C70F6}">
  <sheetPr>
    <tabColor rgb="FF7A3E9D"/>
    <pageSetUpPr fitToPage="1"/>
  </sheetPr>
  <dimension ref="A1:I15"/>
  <sheetViews>
    <sheetView showGridLines="0" workbookViewId="0"/>
  </sheetViews>
  <sheetFormatPr defaultRowHeight="15" x14ac:dyDescent="0.25"/>
  <cols>
    <col min="1" max="1" width="11.42578125" customWidth="1"/>
    <col min="2" max="3" width="21" customWidth="1"/>
    <col min="4" max="5" width="15.28515625" customWidth="1"/>
    <col min="6" max="6" width="19" customWidth="1"/>
    <col min="7" max="8" width="26.7109375" customWidth="1"/>
    <col min="9" max="9" width="12.140625" customWidth="1"/>
  </cols>
  <sheetData>
    <row r="1" spans="1:9" ht="54" customHeight="1" x14ac:dyDescent="0.25">
      <c r="A1" s="2" t="s">
        <v>94</v>
      </c>
      <c r="B1" s="2"/>
      <c r="C1" s="2"/>
      <c r="D1" s="2"/>
      <c r="E1" s="2"/>
      <c r="F1" s="2"/>
      <c r="G1" s="2"/>
      <c r="H1" s="2"/>
      <c r="I1" s="2"/>
    </row>
    <row r="2" spans="1:9" ht="21.95" customHeight="1" x14ac:dyDescent="0.25">
      <c r="A2" s="4" t="s">
        <v>95</v>
      </c>
      <c r="B2" s="4"/>
      <c r="C2" s="4"/>
      <c r="D2" s="4"/>
      <c r="E2" s="4"/>
      <c r="F2" s="4"/>
      <c r="G2" s="4"/>
      <c r="H2" s="4"/>
      <c r="I2" s="4"/>
    </row>
    <row r="3" spans="1:9" ht="30" customHeight="1" x14ac:dyDescent="0.25">
      <c r="A3" s="48" t="str">
        <f>IF(B6="","Add interview scores to see a ranking.","Top candidate: "&amp;B6&amp;"  ·  average "&amp;TEXT(C6,"0.00")&amp;" of 5"&amp;IF(COUNTIF($A$6:$A$15,1)&gt;1,"  ·  tied with "&amp;(COUNTIF($A$6:$A$15,1)-1)&amp;" other(s)","")&amp;"  ·  hire votes "&amp;E6)</f>
        <v>Top candidate: C-101  ·  average 4.10 of 5  ·  hire votes 2 of 2</v>
      </c>
      <c r="B3" s="48"/>
      <c r="C3" s="48"/>
      <c r="D3" s="48"/>
      <c r="E3" s="48"/>
      <c r="F3" s="48"/>
      <c r="G3" s="48"/>
      <c r="H3" s="48"/>
      <c r="I3" s="48"/>
    </row>
    <row r="4" spans="1:9" ht="8.1" customHeight="1" x14ac:dyDescent="0.25"/>
    <row r="5" spans="1:9" ht="39.950000000000003" customHeight="1" x14ac:dyDescent="0.25">
      <c r="A5" s="49" t="s">
        <v>52</v>
      </c>
      <c r="B5" s="49" t="s">
        <v>96</v>
      </c>
      <c r="C5" s="49" t="s">
        <v>51</v>
      </c>
      <c r="D5" s="49" t="s">
        <v>50</v>
      </c>
      <c r="E5" s="49" t="s">
        <v>78</v>
      </c>
      <c r="F5" s="49" t="s">
        <v>80</v>
      </c>
      <c r="G5" s="49" t="s">
        <v>97</v>
      </c>
      <c r="H5" s="49" t="s">
        <v>98</v>
      </c>
      <c r="I5" s="50" t="s">
        <v>99</v>
      </c>
    </row>
    <row r="6" spans="1:9" ht="24" customHeight="1" x14ac:dyDescent="0.25">
      <c r="A6" s="41" cm="1">
        <f t="array" ref="A6">IF($I6="","",INDEX('Candidate Comparison'!$D$6:$D$25,$I6))</f>
        <v>1</v>
      </c>
      <c r="B6" s="43" t="str" cm="1">
        <f t="array" ref="B6">IF($I6="","",INDEX('Candidate Comparison'!$A$6:$A$25,$I6))</f>
        <v>C-101</v>
      </c>
      <c r="C6" s="45" cm="1">
        <f t="array" ref="C6">IF($I6="","",INDEX('Candidate Comparison'!$C$6:$C$25,$I6))</f>
        <v>4.0999999999999996</v>
      </c>
      <c r="D6" s="41" cm="1">
        <f t="array" ref="D6">IF($I6="","",INDEX('Candidate Comparison'!$B$6:$B$25,$I6))</f>
        <v>2</v>
      </c>
      <c r="E6" s="41" t="str" cm="1">
        <f t="array" ref="E6">IF($I6="","",INDEX('Candidate Comparison'!$E$6:$E$25,$I6)&amp;" of "&amp;INDEX('Candidate Comparison'!$B$6:$B$25,$I6))</f>
        <v>2 of 2</v>
      </c>
      <c r="F6" s="41" t="str" cm="1">
        <f t="array" ref="F6">IF($I6="","",INDEX('Candidate Comparison'!$G$6:$G$25,$I6))</f>
        <v>Aligned</v>
      </c>
      <c r="G6" s="41" t="str">
        <f>IF($I6="","",IFERROR(INDEX('Candidate Comparison'!$I$5:$P$5,MATCH(MAX(INDEX('Candidate Comparison'!$I$6:$P$25,$I6,0)),INDEX('Candidate Comparison'!$I$6:$P$25,$I6,0),0)),""))</f>
        <v>Safety mindset</v>
      </c>
      <c r="H6" s="41" t="str">
        <f>IF($I6="","",IFERROR(INDEX('Candidate Comparison'!$I$5:$P$5,MATCH(MIN(INDEX('Candidate Comparison'!$I$6:$P$25,$I6,0)),INDEX('Candidate Comparison'!$I$6:$P$25,$I6,0),0)),""))</f>
        <v>Communication</v>
      </c>
      <c r="I6" s="51">
        <f>IFERROR(MATCH(ROWS($I$6:I6),'Candidate Comparison'!$Z$6:$Z$25,0),"")</f>
        <v>1</v>
      </c>
    </row>
    <row r="7" spans="1:9" ht="24" customHeight="1" x14ac:dyDescent="0.25">
      <c r="A7" s="41" cm="1">
        <f t="array" ref="A7">IF($I7="","",INDEX('Candidate Comparison'!$D$6:$D$25,$I7))</f>
        <v>2</v>
      </c>
      <c r="B7" s="43" t="str" cm="1">
        <f t="array" ref="B7">IF($I7="","",INDEX('Candidate Comparison'!$A$6:$A$25,$I7))</f>
        <v>C-102</v>
      </c>
      <c r="C7" s="45" cm="1">
        <f t="array" ref="C7">IF($I7="","",INDEX('Candidate Comparison'!$C$6:$C$25,$I7))</f>
        <v>3.35</v>
      </c>
      <c r="D7" s="41" cm="1">
        <f t="array" ref="D7">IF($I7="","",INDEX('Candidate Comparison'!$B$6:$B$25,$I7))</f>
        <v>2</v>
      </c>
      <c r="E7" s="41" t="str" cm="1">
        <f t="array" ref="E7">IF($I7="","",INDEX('Candidate Comparison'!$E$6:$E$25,$I7)&amp;" of "&amp;INDEX('Candidate Comparison'!$B$6:$B$25,$I7))</f>
        <v>1 of 2</v>
      </c>
      <c r="F7" s="41" t="str" cm="1">
        <f t="array" ref="F7">IF($I7="","",INDEX('Candidate Comparison'!$G$6:$G$25,$I7))</f>
        <v>Aligned</v>
      </c>
      <c r="G7" s="41" t="str">
        <f>IF($I7="","",IFERROR(INDEX('Candidate Comparison'!$I$5:$P$5,MATCH(MAX(INDEX('Candidate Comparison'!$I$6:$P$25,$I7,0)),INDEX('Candidate Comparison'!$I$6:$P$25,$I7,0),0)),""))</f>
        <v>Communication</v>
      </c>
      <c r="H7" s="41" t="str">
        <f>IF($I7="","",IFERROR(INDEX('Candidate Comparison'!$I$5:$P$5,MATCH(MIN(INDEX('Candidate Comparison'!$I$6:$P$25,$I7,0)),INDEX('Candidate Comparison'!$I$6:$P$25,$I7,0),0)),""))</f>
        <v>Leading people</v>
      </c>
      <c r="I7" s="51">
        <f>IFERROR(MATCH(ROWS($I$6:I7),'Candidate Comparison'!$Z$6:$Z$25,0),"")</f>
        <v>2</v>
      </c>
    </row>
    <row r="8" spans="1:9" ht="24" customHeight="1" x14ac:dyDescent="0.25">
      <c r="A8" s="41" t="str" cm="1">
        <f t="array" ref="A8">IF($I8="","",INDEX('Candidate Comparison'!$D$6:$D$25,$I8))</f>
        <v/>
      </c>
      <c r="B8" s="43" t="str" cm="1">
        <f t="array" ref="B8">IF($I8="","",INDEX('Candidate Comparison'!$A$6:$A$25,$I8))</f>
        <v/>
      </c>
      <c r="C8" s="45" t="str" cm="1">
        <f t="array" ref="C8">IF($I8="","",INDEX('Candidate Comparison'!$C$6:$C$25,$I8))</f>
        <v/>
      </c>
      <c r="D8" s="41" t="str" cm="1">
        <f t="array" ref="D8">IF($I8="","",INDEX('Candidate Comparison'!$B$6:$B$25,$I8))</f>
        <v/>
      </c>
      <c r="E8" s="41" t="str" cm="1">
        <f t="array" ref="E8">IF($I8="","",INDEX('Candidate Comparison'!$E$6:$E$25,$I8)&amp;" of "&amp;INDEX('Candidate Comparison'!$B$6:$B$25,$I8))</f>
        <v/>
      </c>
      <c r="F8" s="41" t="str" cm="1">
        <f t="array" ref="F8">IF($I8="","",INDEX('Candidate Comparison'!$G$6:$G$25,$I8))</f>
        <v/>
      </c>
      <c r="G8" s="41" t="str">
        <f>IF($I8="","",IFERROR(INDEX('Candidate Comparison'!$I$5:$P$5,MATCH(MAX(INDEX('Candidate Comparison'!$I$6:$P$25,$I8,0)),INDEX('Candidate Comparison'!$I$6:$P$25,$I8,0),0)),""))</f>
        <v/>
      </c>
      <c r="H8" s="41" t="str">
        <f>IF($I8="","",IFERROR(INDEX('Candidate Comparison'!$I$5:$P$5,MATCH(MIN(INDEX('Candidate Comparison'!$I$6:$P$25,$I8,0)),INDEX('Candidate Comparison'!$I$6:$P$25,$I8,0),0)),""))</f>
        <v/>
      </c>
      <c r="I8" s="51" t="str">
        <f>IFERROR(MATCH(ROWS($I$6:I8),'Candidate Comparison'!$Z$6:$Z$25,0),"")</f>
        <v/>
      </c>
    </row>
    <row r="9" spans="1:9" ht="24" customHeight="1" x14ac:dyDescent="0.25">
      <c r="A9" s="41" t="str" cm="1">
        <f t="array" ref="A9">IF($I9="","",INDEX('Candidate Comparison'!$D$6:$D$25,$I9))</f>
        <v/>
      </c>
      <c r="B9" s="43" t="str" cm="1">
        <f t="array" ref="B9">IF($I9="","",INDEX('Candidate Comparison'!$A$6:$A$25,$I9))</f>
        <v/>
      </c>
      <c r="C9" s="45" t="str" cm="1">
        <f t="array" ref="C9">IF($I9="","",INDEX('Candidate Comparison'!$C$6:$C$25,$I9))</f>
        <v/>
      </c>
      <c r="D9" s="41" t="str" cm="1">
        <f t="array" ref="D9">IF($I9="","",INDEX('Candidate Comparison'!$B$6:$B$25,$I9))</f>
        <v/>
      </c>
      <c r="E9" s="41" t="str" cm="1">
        <f t="array" ref="E9">IF($I9="","",INDEX('Candidate Comparison'!$E$6:$E$25,$I9)&amp;" of "&amp;INDEX('Candidate Comparison'!$B$6:$B$25,$I9))</f>
        <v/>
      </c>
      <c r="F9" s="41" t="str" cm="1">
        <f t="array" ref="F9">IF($I9="","",INDEX('Candidate Comparison'!$G$6:$G$25,$I9))</f>
        <v/>
      </c>
      <c r="G9" s="41" t="str">
        <f>IF($I9="","",IFERROR(INDEX('Candidate Comparison'!$I$5:$P$5,MATCH(MAX(INDEX('Candidate Comparison'!$I$6:$P$25,$I9,0)),INDEX('Candidate Comparison'!$I$6:$P$25,$I9,0),0)),""))</f>
        <v/>
      </c>
      <c r="H9" s="41" t="str">
        <f>IF($I9="","",IFERROR(INDEX('Candidate Comparison'!$I$5:$P$5,MATCH(MIN(INDEX('Candidate Comparison'!$I$6:$P$25,$I9,0)),INDEX('Candidate Comparison'!$I$6:$P$25,$I9,0),0)),""))</f>
        <v/>
      </c>
      <c r="I9" s="51" t="str">
        <f>IFERROR(MATCH(ROWS($I$6:I9),'Candidate Comparison'!$Z$6:$Z$25,0),"")</f>
        <v/>
      </c>
    </row>
    <row r="10" spans="1:9" ht="24" customHeight="1" x14ac:dyDescent="0.25">
      <c r="A10" s="41" t="str" cm="1">
        <f t="array" ref="A10">IF($I10="","",INDEX('Candidate Comparison'!$D$6:$D$25,$I10))</f>
        <v/>
      </c>
      <c r="B10" s="43" t="str" cm="1">
        <f t="array" ref="B10">IF($I10="","",INDEX('Candidate Comparison'!$A$6:$A$25,$I10))</f>
        <v/>
      </c>
      <c r="C10" s="45" t="str" cm="1">
        <f t="array" ref="C10">IF($I10="","",INDEX('Candidate Comparison'!$C$6:$C$25,$I10))</f>
        <v/>
      </c>
      <c r="D10" s="41" t="str" cm="1">
        <f t="array" ref="D10">IF($I10="","",INDEX('Candidate Comparison'!$B$6:$B$25,$I10))</f>
        <v/>
      </c>
      <c r="E10" s="41" t="str" cm="1">
        <f t="array" ref="E10">IF($I10="","",INDEX('Candidate Comparison'!$E$6:$E$25,$I10)&amp;" of "&amp;INDEX('Candidate Comparison'!$B$6:$B$25,$I10))</f>
        <v/>
      </c>
      <c r="F10" s="41" t="str" cm="1">
        <f t="array" ref="F10">IF($I10="","",INDEX('Candidate Comparison'!$G$6:$G$25,$I10))</f>
        <v/>
      </c>
      <c r="G10" s="41" t="str">
        <f>IF($I10="","",IFERROR(INDEX('Candidate Comparison'!$I$5:$P$5,MATCH(MAX(INDEX('Candidate Comparison'!$I$6:$P$25,$I10,0)),INDEX('Candidate Comparison'!$I$6:$P$25,$I10,0),0)),""))</f>
        <v/>
      </c>
      <c r="H10" s="41" t="str">
        <f>IF($I10="","",IFERROR(INDEX('Candidate Comparison'!$I$5:$P$5,MATCH(MIN(INDEX('Candidate Comparison'!$I$6:$P$25,$I10,0)),INDEX('Candidate Comparison'!$I$6:$P$25,$I10,0),0)),""))</f>
        <v/>
      </c>
      <c r="I10" s="51" t="str">
        <f>IFERROR(MATCH(ROWS($I$6:I10),'Candidate Comparison'!$Z$6:$Z$25,0),"")</f>
        <v/>
      </c>
    </row>
    <row r="11" spans="1:9" ht="24" customHeight="1" x14ac:dyDescent="0.25">
      <c r="A11" s="41" t="str" cm="1">
        <f t="array" ref="A11">IF($I11="","",INDEX('Candidate Comparison'!$D$6:$D$25,$I11))</f>
        <v/>
      </c>
      <c r="B11" s="43" t="str" cm="1">
        <f t="array" ref="B11">IF($I11="","",INDEX('Candidate Comparison'!$A$6:$A$25,$I11))</f>
        <v/>
      </c>
      <c r="C11" s="45" t="str" cm="1">
        <f t="array" ref="C11">IF($I11="","",INDEX('Candidate Comparison'!$C$6:$C$25,$I11))</f>
        <v/>
      </c>
      <c r="D11" s="41" t="str" cm="1">
        <f t="array" ref="D11">IF($I11="","",INDEX('Candidate Comparison'!$B$6:$B$25,$I11))</f>
        <v/>
      </c>
      <c r="E11" s="41" t="str" cm="1">
        <f t="array" ref="E11">IF($I11="","",INDEX('Candidate Comparison'!$E$6:$E$25,$I11)&amp;" of "&amp;INDEX('Candidate Comparison'!$B$6:$B$25,$I11))</f>
        <v/>
      </c>
      <c r="F11" s="41" t="str" cm="1">
        <f t="array" ref="F11">IF($I11="","",INDEX('Candidate Comparison'!$G$6:$G$25,$I11))</f>
        <v/>
      </c>
      <c r="G11" s="41" t="str">
        <f>IF($I11="","",IFERROR(INDEX('Candidate Comparison'!$I$5:$P$5,MATCH(MAX(INDEX('Candidate Comparison'!$I$6:$P$25,$I11,0)),INDEX('Candidate Comparison'!$I$6:$P$25,$I11,0),0)),""))</f>
        <v/>
      </c>
      <c r="H11" s="41" t="str">
        <f>IF($I11="","",IFERROR(INDEX('Candidate Comparison'!$I$5:$P$5,MATCH(MIN(INDEX('Candidate Comparison'!$I$6:$P$25,$I11,0)),INDEX('Candidate Comparison'!$I$6:$P$25,$I11,0),0)),""))</f>
        <v/>
      </c>
      <c r="I11" s="51" t="str">
        <f>IFERROR(MATCH(ROWS($I$6:I11),'Candidate Comparison'!$Z$6:$Z$25,0),"")</f>
        <v/>
      </c>
    </row>
    <row r="12" spans="1:9" ht="24" customHeight="1" x14ac:dyDescent="0.25">
      <c r="A12" s="41" t="str" cm="1">
        <f t="array" ref="A12">IF($I12="","",INDEX('Candidate Comparison'!$D$6:$D$25,$I12))</f>
        <v/>
      </c>
      <c r="B12" s="43" t="str" cm="1">
        <f t="array" ref="B12">IF($I12="","",INDEX('Candidate Comparison'!$A$6:$A$25,$I12))</f>
        <v/>
      </c>
      <c r="C12" s="45" t="str" cm="1">
        <f t="array" ref="C12">IF($I12="","",INDEX('Candidate Comparison'!$C$6:$C$25,$I12))</f>
        <v/>
      </c>
      <c r="D12" s="41" t="str" cm="1">
        <f t="array" ref="D12">IF($I12="","",INDEX('Candidate Comparison'!$B$6:$B$25,$I12))</f>
        <v/>
      </c>
      <c r="E12" s="41" t="str" cm="1">
        <f t="array" ref="E12">IF($I12="","",INDEX('Candidate Comparison'!$E$6:$E$25,$I12)&amp;" of "&amp;INDEX('Candidate Comparison'!$B$6:$B$25,$I12))</f>
        <v/>
      </c>
      <c r="F12" s="41" t="str" cm="1">
        <f t="array" ref="F12">IF($I12="","",INDEX('Candidate Comparison'!$G$6:$G$25,$I12))</f>
        <v/>
      </c>
      <c r="G12" s="41" t="str">
        <f>IF($I12="","",IFERROR(INDEX('Candidate Comparison'!$I$5:$P$5,MATCH(MAX(INDEX('Candidate Comparison'!$I$6:$P$25,$I12,0)),INDEX('Candidate Comparison'!$I$6:$P$25,$I12,0),0)),""))</f>
        <v/>
      </c>
      <c r="H12" s="41" t="str">
        <f>IF($I12="","",IFERROR(INDEX('Candidate Comparison'!$I$5:$P$5,MATCH(MIN(INDEX('Candidate Comparison'!$I$6:$P$25,$I12,0)),INDEX('Candidate Comparison'!$I$6:$P$25,$I12,0),0)),""))</f>
        <v/>
      </c>
      <c r="I12" s="51" t="str">
        <f>IFERROR(MATCH(ROWS($I$6:I12),'Candidate Comparison'!$Z$6:$Z$25,0),"")</f>
        <v/>
      </c>
    </row>
    <row r="13" spans="1:9" ht="24" customHeight="1" x14ac:dyDescent="0.25">
      <c r="A13" s="41" t="str" cm="1">
        <f t="array" ref="A13">IF($I13="","",INDEX('Candidate Comparison'!$D$6:$D$25,$I13))</f>
        <v/>
      </c>
      <c r="B13" s="43" t="str" cm="1">
        <f t="array" ref="B13">IF($I13="","",INDEX('Candidate Comparison'!$A$6:$A$25,$I13))</f>
        <v/>
      </c>
      <c r="C13" s="45" t="str" cm="1">
        <f t="array" ref="C13">IF($I13="","",INDEX('Candidate Comparison'!$C$6:$C$25,$I13))</f>
        <v/>
      </c>
      <c r="D13" s="41" t="str" cm="1">
        <f t="array" ref="D13">IF($I13="","",INDEX('Candidate Comparison'!$B$6:$B$25,$I13))</f>
        <v/>
      </c>
      <c r="E13" s="41" t="str" cm="1">
        <f t="array" ref="E13">IF($I13="","",INDEX('Candidate Comparison'!$E$6:$E$25,$I13)&amp;" of "&amp;INDEX('Candidate Comparison'!$B$6:$B$25,$I13))</f>
        <v/>
      </c>
      <c r="F13" s="41" t="str" cm="1">
        <f t="array" ref="F13">IF($I13="","",INDEX('Candidate Comparison'!$G$6:$G$25,$I13))</f>
        <v/>
      </c>
      <c r="G13" s="41" t="str">
        <f>IF($I13="","",IFERROR(INDEX('Candidate Comparison'!$I$5:$P$5,MATCH(MAX(INDEX('Candidate Comparison'!$I$6:$P$25,$I13,0)),INDEX('Candidate Comparison'!$I$6:$P$25,$I13,0),0)),""))</f>
        <v/>
      </c>
      <c r="H13" s="41" t="str">
        <f>IF($I13="","",IFERROR(INDEX('Candidate Comparison'!$I$5:$P$5,MATCH(MIN(INDEX('Candidate Comparison'!$I$6:$P$25,$I13,0)),INDEX('Candidate Comparison'!$I$6:$P$25,$I13,0),0)),""))</f>
        <v/>
      </c>
      <c r="I13" s="51" t="str">
        <f>IFERROR(MATCH(ROWS($I$6:I13),'Candidate Comparison'!$Z$6:$Z$25,0),"")</f>
        <v/>
      </c>
    </row>
    <row r="14" spans="1:9" ht="24" customHeight="1" x14ac:dyDescent="0.25">
      <c r="A14" s="41" t="str" cm="1">
        <f t="array" ref="A14">IF($I14="","",INDEX('Candidate Comparison'!$D$6:$D$25,$I14))</f>
        <v/>
      </c>
      <c r="B14" s="43" t="str" cm="1">
        <f t="array" ref="B14">IF($I14="","",INDEX('Candidate Comparison'!$A$6:$A$25,$I14))</f>
        <v/>
      </c>
      <c r="C14" s="45" t="str" cm="1">
        <f t="array" ref="C14">IF($I14="","",INDEX('Candidate Comparison'!$C$6:$C$25,$I14))</f>
        <v/>
      </c>
      <c r="D14" s="41" t="str" cm="1">
        <f t="array" ref="D14">IF($I14="","",INDEX('Candidate Comparison'!$B$6:$B$25,$I14))</f>
        <v/>
      </c>
      <c r="E14" s="41" t="str" cm="1">
        <f t="array" ref="E14">IF($I14="","",INDEX('Candidate Comparison'!$E$6:$E$25,$I14)&amp;" of "&amp;INDEX('Candidate Comparison'!$B$6:$B$25,$I14))</f>
        <v/>
      </c>
      <c r="F14" s="41" t="str" cm="1">
        <f t="array" ref="F14">IF($I14="","",INDEX('Candidate Comparison'!$G$6:$G$25,$I14))</f>
        <v/>
      </c>
      <c r="G14" s="41" t="str">
        <f>IF($I14="","",IFERROR(INDEX('Candidate Comparison'!$I$5:$P$5,MATCH(MAX(INDEX('Candidate Comparison'!$I$6:$P$25,$I14,0)),INDEX('Candidate Comparison'!$I$6:$P$25,$I14,0),0)),""))</f>
        <v/>
      </c>
      <c r="H14" s="41" t="str">
        <f>IF($I14="","",IFERROR(INDEX('Candidate Comparison'!$I$5:$P$5,MATCH(MIN(INDEX('Candidate Comparison'!$I$6:$P$25,$I14,0)),INDEX('Candidate Comparison'!$I$6:$P$25,$I14,0),0)),""))</f>
        <v/>
      </c>
      <c r="I14" s="51" t="str">
        <f>IFERROR(MATCH(ROWS($I$6:I14),'Candidate Comparison'!$Z$6:$Z$25,0),"")</f>
        <v/>
      </c>
    </row>
    <row r="15" spans="1:9" ht="24" customHeight="1" x14ac:dyDescent="0.25">
      <c r="A15" s="41" t="str" cm="1">
        <f t="array" ref="A15">IF($I15="","",INDEX('Candidate Comparison'!$D$6:$D$25,$I15))</f>
        <v/>
      </c>
      <c r="B15" s="43" t="str" cm="1">
        <f t="array" ref="B15">IF($I15="","",INDEX('Candidate Comparison'!$A$6:$A$25,$I15))</f>
        <v/>
      </c>
      <c r="C15" s="45" t="str" cm="1">
        <f t="array" ref="C15">IF($I15="","",INDEX('Candidate Comparison'!$C$6:$C$25,$I15))</f>
        <v/>
      </c>
      <c r="D15" s="41" t="str" cm="1">
        <f t="array" ref="D15">IF($I15="","",INDEX('Candidate Comparison'!$B$6:$B$25,$I15))</f>
        <v/>
      </c>
      <c r="E15" s="41" t="str" cm="1">
        <f t="array" ref="E15">IF($I15="","",INDEX('Candidate Comparison'!$E$6:$E$25,$I15)&amp;" of "&amp;INDEX('Candidate Comparison'!$B$6:$B$25,$I15))</f>
        <v/>
      </c>
      <c r="F15" s="41" t="str" cm="1">
        <f t="array" ref="F15">IF($I15="","",INDEX('Candidate Comparison'!$G$6:$G$25,$I15))</f>
        <v/>
      </c>
      <c r="G15" s="41" t="str">
        <f>IF($I15="","",IFERROR(INDEX('Candidate Comparison'!$I$5:$P$5,MATCH(MAX(INDEX('Candidate Comparison'!$I$6:$P$25,$I15,0)),INDEX('Candidate Comparison'!$I$6:$P$25,$I15,0),0)),""))</f>
        <v/>
      </c>
      <c r="H15" s="41" t="str">
        <f>IF($I15="","",IFERROR(INDEX('Candidate Comparison'!$I$5:$P$5,MATCH(MIN(INDEX('Candidate Comparison'!$I$6:$P$25,$I15,0)),INDEX('Candidate Comparison'!$I$6:$P$25,$I15,0),0)),""))</f>
        <v/>
      </c>
      <c r="I15" s="51" t="str">
        <f>IFERROR(MATCH(ROWS($I$6:I15),'Candidate Comparison'!$Z$6:$Z$25,0),"")</f>
        <v/>
      </c>
    </row>
  </sheetData>
  <conditionalFormatting sqref="A6:A15">
    <cfRule type="expression" dxfId="3" priority="1">
      <formula>$A6=1</formula>
    </cfRule>
  </conditionalFormatting>
  <conditionalFormatting sqref="C6:C15">
    <cfRule type="dataBar" priority="5">
      <dataBar>
        <cfvo type="num" val="1"/>
        <cfvo type="num" val="5"/>
        <color rgb="FF9DB7E6"/>
      </dataBar>
      <extLst>
        <ext xmlns:x14="http://schemas.microsoft.com/office/spreadsheetml/2009/9/main" uri="{B025F937-C7B1-47D3-B67F-A62EFF666E3E}">
          <x14:id>{8BC21A73-7F3B-4384-9A8D-C9179C940A2A}</x14:id>
        </ext>
      </extLst>
    </cfRule>
  </conditionalFormatting>
  <conditionalFormatting sqref="F6:F15">
    <cfRule type="expression" dxfId="2" priority="2">
      <formula>$F6="Review"</formula>
    </cfRule>
    <cfRule type="expression" dxfId="1" priority="3">
      <formula>$F6="Aligned"</formula>
    </cfRule>
    <cfRule type="expression" dxfId="0" priority="4">
      <formula>$F6="Single rater"</formula>
    </cfRule>
  </conditionalFormatting>
  <pageMargins left="0.7" right="0.7" top="0.75" bottom="0.75" header="0.3" footer="0.3"/>
  <pageSetup paperSize="0" scale="0" orientation="landscape" horizontalDpi="0" verticalDpi="0" copies="0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8BC21A73-7F3B-4384-9A8D-C9179C940A2A}">
            <x14:dataBar minLength="0" maxLength="100" gradient="0" negativeBarColorSameAsPositive="1" axisPosition="none">
              <x14:cfvo type="num">
                <xm:f>1</xm:f>
              </x14:cfvo>
              <x14:cfvo type="num">
                <xm:f>5</xm:f>
              </x14:cfvo>
            </x14:dataBar>
          </x14:cfRule>
          <xm:sqref>C6:C15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How-To</vt:lpstr>
      <vt:lpstr>Role Criteria</vt:lpstr>
      <vt:lpstr>Interview Scores</vt:lpstr>
      <vt:lpstr>Candidate Comparison</vt:lpstr>
      <vt:lpstr>Leaderboard</vt:lpstr>
      <vt:lpstr>'Interview Scores'!Print_Titles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David Rodgers</cp:lastModifiedBy>
  <dcterms:created xsi:type="dcterms:W3CDTF">2026-09-30T06:04:31Z</dcterms:created>
  <dcterms:modified xsi:type="dcterms:W3CDTF">2026-10-07T20:18:13Z</dcterms:modified>
</cp:coreProperties>
</file>